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xr:revisionPtr revIDLastSave="0" documentId="13_ncr:1_{ABDB7D71-67FC-4F98-8039-BEF0A3035A37}" xr6:coauthVersionLast="43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1 Нежилые здания, сооружения" sheetId="5" r:id="rId1"/>
    <sheet name="2 Жилые здания" sheetId="6" r:id="rId2"/>
    <sheet name="3 Помещения" sheetId="7" r:id="rId3"/>
  </sheets>
  <definedNames>
    <definedName name="_xlnm._FilterDatabase" localSheetId="0" hidden="1">'1 Нежилые здания, сооружения'!$A$11:$N$267</definedName>
    <definedName name="_xlnm._FilterDatabase" localSheetId="1" hidden="1">'2 Жилые здания'!$A$2:$S$542</definedName>
    <definedName name="_xlnm._FilterDatabase" localSheetId="2" hidden="1">'3 Помещения'!$A$4:$AM$136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2" i="6" l="1"/>
  <c r="Q542" i="6"/>
  <c r="J169" i="6"/>
  <c r="J132" i="6"/>
  <c r="M6" i="6" l="1"/>
  <c r="L161" i="6"/>
  <c r="L144" i="6"/>
  <c r="L132" i="6"/>
  <c r="L40" i="6"/>
  <c r="L15" i="6"/>
  <c r="K22" i="5" l="1"/>
  <c r="J22" i="5"/>
  <c r="I10" i="7" l="1"/>
  <c r="M15" i="6" l="1"/>
  <c r="J15" i="6"/>
  <c r="M193" i="6"/>
  <c r="L193" i="6"/>
  <c r="M65" i="6"/>
  <c r="L65" i="6"/>
  <c r="J65" i="6"/>
  <c r="M24" i="6"/>
  <c r="L24" i="6"/>
  <c r="J24" i="6"/>
  <c r="M81" i="6"/>
  <c r="L81" i="6"/>
  <c r="J81" i="6"/>
  <c r="M161" i="6"/>
  <c r="J161" i="6"/>
  <c r="M137" i="6"/>
  <c r="L137" i="6"/>
  <c r="J137" i="6"/>
  <c r="M60" i="6"/>
  <c r="L60" i="6"/>
  <c r="M66" i="6"/>
  <c r="L66" i="6"/>
  <c r="J66" i="6"/>
  <c r="M80" i="6"/>
  <c r="L80" i="6"/>
  <c r="J80" i="6"/>
  <c r="M109" i="6"/>
  <c r="L109" i="6"/>
  <c r="J109" i="6"/>
  <c r="M101" i="6" l="1"/>
  <c r="L101" i="6"/>
  <c r="J101" i="6"/>
  <c r="M91" i="6"/>
  <c r="L91" i="6"/>
  <c r="J91" i="6"/>
  <c r="M90" i="6"/>
  <c r="L90" i="6"/>
  <c r="J90" i="6"/>
  <c r="J60" i="6"/>
  <c r="M51" i="6"/>
  <c r="L51" i="6"/>
  <c r="J51" i="6"/>
  <c r="M47" i="6"/>
  <c r="L47" i="6"/>
  <c r="J47" i="6"/>
  <c r="M45" i="6"/>
  <c r="L45" i="6"/>
  <c r="J45" i="6"/>
  <c r="M40" i="6" l="1"/>
  <c r="J40" i="6"/>
  <c r="M36" i="6"/>
  <c r="L36" i="6"/>
  <c r="J36" i="6"/>
  <c r="L6" i="6" l="1"/>
  <c r="J6" i="6"/>
  <c r="M168" i="6"/>
  <c r="L168" i="6"/>
  <c r="J168" i="6"/>
  <c r="L158" i="6" l="1"/>
  <c r="M158" i="6"/>
  <c r="J158" i="6"/>
  <c r="M151" i="6"/>
  <c r="L151" i="6"/>
  <c r="J151" i="6"/>
  <c r="M144" i="6"/>
  <c r="J144" i="6"/>
  <c r="M132" i="6"/>
  <c r="M131" i="6"/>
  <c r="L131" i="6"/>
  <c r="J131" i="6"/>
  <c r="M128" i="6"/>
  <c r="L128" i="6"/>
  <c r="J128" i="6"/>
  <c r="M123" i="6"/>
  <c r="L123" i="6"/>
  <c r="J123" i="6"/>
  <c r="M121" i="6"/>
  <c r="L121" i="6"/>
  <c r="J121" i="6"/>
  <c r="M119" i="6" l="1"/>
  <c r="L119" i="6"/>
  <c r="J119" i="6"/>
  <c r="M169" i="6" l="1"/>
  <c r="L169" i="6"/>
  <c r="M110" i="6"/>
  <c r="L110" i="6"/>
  <c r="J110" i="6"/>
  <c r="M542" i="6" l="1"/>
  <c r="N542" i="6"/>
  <c r="O542" i="6"/>
  <c r="K136" i="7"/>
  <c r="L136" i="7"/>
  <c r="M136" i="7"/>
  <c r="N136" i="7"/>
  <c r="L542" i="6"/>
  <c r="K266" i="5"/>
  <c r="K150" i="5"/>
  <c r="J150" i="5"/>
  <c r="J148" i="5"/>
  <c r="J271" i="5" l="1"/>
  <c r="K27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</author>
    <author>Кохановская Н. К.</author>
  </authors>
  <commentList>
    <comment ref="H3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олег: в свид-ве 123,6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3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>олег: в свд-ве 1149,6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65" authorId="1" shapeId="0" xr:uid="{D95EC1C7-024E-48DC-B12D-5DFBE1A809EB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Баланс новые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Кохановская Н. К.</author>
    <author>Елена Пожидаева</author>
    <author>Ткаченко С. Н.</author>
    <author>Admin</author>
  </authors>
  <commentList>
    <comment ref="G6" authorId="0" shapeId="0" xr:uid="{CC07353A-0C12-42E5-B6C4-73F37D37BFC8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 26 Распоряжение №8 от 20.05.21. Исключены квартиры №2,10,18,40,47,48 Распоряжение №25 от 19.11.2021
Расп. №29 от 29.12.21г. (+кв.6)</t>
        </r>
      </text>
    </comment>
    <comment ref="M6" authorId="1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Елена Пожидаева:</t>
        </r>
        <r>
          <rPr>
            <sz val="9"/>
            <color indexed="81"/>
            <rFont val="Tahoma"/>
            <family val="2"/>
            <charset val="204"/>
          </rPr>
          <t xml:space="preserve">
18,4 кв. перевели в нежилое в 2019г., а вообще Олег Романович делай сам свою казну.</t>
        </r>
      </text>
    </comment>
    <comment ref="G14" authorId="0" shapeId="0" xr:uid="{F7A32EAB-4E39-43E1-A1F2-C36E9EA041BF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 26 Распоряжение №8 от 20.05.21</t>
        </r>
      </text>
    </comment>
    <comment ref="G15" authorId="2" shapeId="0" xr:uid="{C892EE24-ECCB-4CFC-8C66-39900E1FFEA4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 №29 от 19.12.21г. (+кв.19)
расп. №26 от 19.11.21г.
(-кв.43(ранее11),
 45 (ранее13),
 46(ранее 14), 
26 (ранее37),
 58 (ранее 35))</t>
        </r>
      </text>
    </comment>
    <comment ref="G24" authorId="0" shapeId="0" xr:uid="{43FA5423-B0F4-4411-B14B-409F9477EFB0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Исключены квартиры №7,10,11,15,27,47,56
Распоряжение №25 от 19.11.2021
Расп №29 от 29.12.21г. (+кв.6,41, - кв.23)</t>
        </r>
      </text>
    </comment>
    <comment ref="G36" authorId="0" shapeId="0" xr:uid="{9269C4C4-3E42-4134-8EC4-081213A7700D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Исключены квартиры №11,15,31,41,16. Распоряжение №25 от 19.11.2021</t>
        </r>
      </text>
    </comment>
    <comment ref="G40" authorId="0" shapeId="0" xr:uid="{F4CA4134-BCA2-435A-B6B6-38AE68EFD4E6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Иключеные квартиры №4,23,26 Распоряжение №25 от 19.11.2021
</t>
        </r>
      </text>
    </comment>
    <comment ref="J42" authorId="2" shapeId="0" xr:uid="{2AE36F75-5448-4B73-9FBD-C5CDAD290D0C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расп. №29 от 29.12.21г. (+кв.6)</t>
        </r>
      </text>
    </comment>
    <comment ref="G45" authorId="2" shapeId="0" xr:uid="{2329E1B0-40C7-4395-829C-43B3341EDA76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расп. №25 от 19.11.21г. (-кв.11)
расп. №29 от 29.12.21г. (+кв.16)</t>
        </r>
      </text>
    </comment>
    <comment ref="G47" authorId="2" shapeId="0" xr:uid="{B7FAE6E6-DBA0-4CB8-BB54-262BBC47F9E5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расп. 25 от 19.11.21г (-кв.11)</t>
        </r>
      </text>
    </comment>
    <comment ref="G51" authorId="2" shapeId="0" xr:uid="{DF70AAA9-BAB3-4320-BEEB-2C2EB9B8BA01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расп. №25 от 19.11.21г.(-кв.4,6,8)</t>
        </r>
      </text>
    </comment>
    <comment ref="G60" authorId="0" shapeId="0" xr:uid="{03A4D466-0086-492D-9E30-ADCBEF27B931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Исплючена квартира №46 Распоряжение №22 от 01.10.2021;
Расп. №25 от 19.11.21г. (-кв.1,5,7,22,39,41)
Расп. №29 от 29.12.21г. (+кв.35)</t>
        </r>
      </text>
    </comment>
    <comment ref="G65" authorId="2" shapeId="0" xr:uid="{D5FDF1B7-77CA-4B5F-A991-1BF97DCB1793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 25 от 19.11.21г. (-кв.11,46)
расп. №29 от 29.12.21 (+кв.44, - кв.45)</t>
        </r>
      </text>
    </comment>
    <comment ref="J65" authorId="2" shapeId="0" xr:uid="{B5387632-53CC-4A14-B64F-B758565D26A7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расп. № 25 от 19.11.21г. (-кв.11,46)</t>
        </r>
      </text>
    </comment>
    <comment ref="G66" authorId="0" shapeId="0" xr:uid="{DA1AEA77-A754-4279-B56F-4A0C1EB1A8A0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Исплючена квартира 27 Распоряжение 8 от 20.05.2021
расп 25 от 19.11.21г. (-кв.4,7,10,15,20)</t>
        </r>
      </text>
    </comment>
    <comment ref="J66" authorId="0" shapeId="0" xr:uid="{708B682C-3EDF-41D4-B27A-14F183A59DD4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 29, Кв 6</t>
        </r>
      </text>
    </comment>
    <comment ref="L66" authorId="0" shapeId="0" xr:uid="{14956AD2-9C54-4DEA-8EB1-8ACED62F05DC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29, 6</t>
        </r>
      </text>
    </comment>
    <comment ref="B73" authorId="0" shapeId="0" xr:uid="{008B83EE-89E7-4F50-9C54-950E583A8491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Передано в Росимущество (Федеральный)</t>
        </r>
      </text>
    </comment>
    <comment ref="G80" authorId="2" shapeId="0" xr:uid="{4A0AFA96-6F2B-48CD-A80A-95B4422E4143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расп. 25 от 19.11.21г.(-кв.11,13,14,16)</t>
        </r>
      </text>
    </comment>
    <comment ref="G81" authorId="0" shapeId="0" xr:uid="{C2996D49-D2BD-4C3F-AAE2-B9E965A536BC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29. Распоряжение 8 от 20.05.2021;
Расп. №25 от 19.11.21г. (-кв.31,32)
Расп. №29 от 29.12.21г. (-кв.21)</t>
        </r>
      </text>
    </comment>
    <comment ref="G90" authorId="2" shapeId="0" xr:uid="{038E7E2C-88FB-4BBF-8470-B78C59BB82B5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расп. №25 от 19.11.21г. (-кв.26,33,44,47)</t>
        </r>
      </text>
    </comment>
    <comment ref="G91" authorId="0" shapeId="0" xr:uid="{1CD3D1B6-5259-4A9F-BB69-3684623DC963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32 Распоряжение 8 от 20.05.2021</t>
        </r>
      </text>
    </comment>
    <comment ref="G101" authorId="2" shapeId="0" xr:uid="{753BC495-A271-45CE-B930-4EA86AD2769D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расп. №25 от 19.11.21г. (-кв.7,8,14)
расп. №29 от 29.12.21г. (+кв.21)</t>
        </r>
      </text>
    </comment>
    <comment ref="G109" authorId="2" shapeId="0" xr:uid="{22E19D87-9A1D-4E73-A864-8FBFFB0DBBD1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расп. № 25 от 19.11.21г. (-кв.1,7,11,23,29)
расп. №29 от 29.12.21г. (+кв.4,24)</t>
        </r>
      </text>
    </comment>
    <comment ref="G110" authorId="0" shapeId="0" xr:uid="{5624CAA1-D17C-4444-A928-E862030C0F71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№7 Распоряжение №22 от 01.10.2021
</t>
        </r>
      </text>
    </comment>
    <comment ref="G115" authorId="2" shapeId="0" xr:uid="{5FC10677-B599-4863-80A5-A7D0343947CB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расп №29 от 29.12.21г. (+кв.2)</t>
        </r>
      </text>
    </comment>
    <comment ref="G119" authorId="0" shapeId="0" xr:uid="{8928AA12-7ED9-4FF6-8941-C250FB78C028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23, 38. Распоряжение 25 от 19.11.2021
Расп 29 от 29.12.21г. (+кв.18)</t>
        </r>
      </text>
    </comment>
    <comment ref="G121" authorId="0" shapeId="0" xr:uid="{3BE81BC3-50CA-4C3A-A2E8-B04AFD5DDD8D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11 Распоряжение №25 от 19.11.2021</t>
        </r>
      </text>
    </comment>
    <comment ref="G123" authorId="0" shapeId="0" xr:uid="{4C61D04E-9469-40F3-834C-FB6151DA856C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3, Распоряжение №25 от 19.11.2021
</t>
        </r>
      </text>
    </comment>
    <comment ref="G128" authorId="0" shapeId="0" xr:uid="{FDFA0051-6783-452E-8236-B3895F85FB15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Исключены квартиры №1,11,14,16. Распоряжение №25 от 19.11.2021</t>
        </r>
      </text>
    </comment>
    <comment ref="G131" authorId="0" shapeId="0" xr:uid="{AC58F79B-7F04-4962-8A3F-67B6DEE99CFB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Исключены квартиры №3,4. Распоряжение №25 от 19.11.2021</t>
        </r>
      </text>
    </comment>
    <comment ref="G132" authorId="0" shapeId="0" xr:uid="{9DD8F017-3999-4301-A953-0B6547A8E92D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№5 Распоряжение №22 от 01.10.2022. Исключены квартиры №7,9,14. Распоряжение №25от 19.11.2021
</t>
        </r>
      </text>
    </comment>
    <comment ref="G137" authorId="0" shapeId="0" xr:uid="{F6563085-8231-44B7-BB6C-F4A50F339E41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19 Распоряжение №22 от 01.10.2021
Исключены квартиры №15,26,29. Распоряжение №25 от 19.11.2021
Расп №29 от 29.12.2021 (+кв.10, - кв.16)</t>
        </r>
      </text>
    </comment>
    <comment ref="G144" authorId="0" shapeId="0" xr:uid="{073577FD-1A7A-4888-BB9A-96399E89704D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№26 Распоряжение №22 от 01.10.2022г. Исключены квартиры №1,10. Распоряжение №25 от 19.11.2021
</t>
        </r>
      </text>
    </comment>
    <comment ref="G151" authorId="0" shapeId="0" xr:uid="{2C0AAF1F-5CAE-4429-A7C1-FCA92454CE62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Исключены квартиры №5,6,25 Распоряжение №25 от 19.11.2021
</t>
        </r>
      </text>
    </comment>
    <comment ref="G158" authorId="0" shapeId="0" xr:uid="{697A6775-764B-45FF-85A9-7D2D8F5E5526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Исключены квартиры №2,13,23,24,30,32. Распоряжение №25 от 19.11.2021</t>
        </r>
      </text>
    </comment>
    <comment ref="G161" authorId="0" shapeId="0" xr:uid="{E87ED931-EDFF-4F83-AE9E-7C83E077D690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№5. Распоряжение №25 от 19.11.2021
</t>
        </r>
      </text>
    </comment>
    <comment ref="G168" authorId="0" shapeId="0" xr:uid="{09F12849-034C-4C9F-B4F7-42CD89968C1C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Исключены квартиры №19,27,38,48. Распоряжение №25 от 19.11.2021
Расп №29 от 29.12.21 (+кв.16,41)</t>
        </r>
      </text>
    </comment>
    <comment ref="G169" authorId="0" shapeId="0" xr:uid="{EBD8106E-C286-4C3E-B820-8A9A5FFB16FF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38 Распоряжение №22 от 01.10.2021
Расп №29 от 29.12.21г. (+кв.10)</t>
        </r>
      </text>
    </comment>
    <comment ref="J169" authorId="0" shapeId="0" xr:uid="{6E35BAB6-2334-4041-AA3C-29DC435CDE6C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45</t>
        </r>
      </text>
    </comment>
    <comment ref="L169" authorId="0" shapeId="0" xr:uid="{EAE2B2AD-1A8F-426D-8BA2-FB64874658B1}">
      <text>
        <r>
          <rPr>
            <b/>
            <sz val="9"/>
            <color indexed="81"/>
            <rFont val="Tahoma"/>
            <family val="2"/>
            <charset val="204"/>
          </rPr>
          <t>Кохановская Н. К.:</t>
        </r>
        <r>
          <rPr>
            <sz val="9"/>
            <color indexed="81"/>
            <rFont val="Tahoma"/>
            <family val="2"/>
            <charset val="204"/>
          </rPr>
          <t xml:space="preserve">
Исключена квартира 45
</t>
        </r>
      </text>
    </comment>
    <comment ref="K276" authorId="3" shapeId="0" xr:uid="{00000000-0006-0000-0100-000003000000}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приватизирована кв. № 2, от 01.10.2015 г.
№ 87-49/002-49/002/007/2015-93/2
собственник Зедгенидзева М. В.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Ткаченко С. Н.</author>
  </authors>
  <commentList>
    <comment ref="I10" authorId="0" shapeId="0" xr:uid="{6DEA815D-8771-42C1-ADB3-A0090905C5F7}">
      <text>
        <r>
          <rPr>
            <b/>
            <sz val="9"/>
            <color indexed="81"/>
            <rFont val="Tahoma"/>
            <family val="2"/>
            <charset val="204"/>
          </rPr>
          <t>Ткаченко С. Н.:</t>
        </r>
        <r>
          <rPr>
            <sz val="9"/>
            <color indexed="81"/>
            <rFont val="Tahoma"/>
            <family val="2"/>
            <charset val="204"/>
          </rPr>
          <t xml:space="preserve">
пост. №515 от 21.12.2021г. (закрепление помещ.№№8-11) на праве опер.управления за МБУ "Дорожно-транспортное хозяйство" ПГО</t>
        </r>
      </text>
    </comment>
  </commentList>
</comments>
</file>

<file path=xl/sharedStrings.xml><?xml version="1.0" encoding="utf-8"?>
<sst xmlns="http://schemas.openxmlformats.org/spreadsheetml/2006/main" count="5694" uniqueCount="2393">
  <si>
    <t xml:space="preserve">689251, Чукотский АО, Провиденский район,
с. Новое Чаплино,
ул. Береговая, дом 1
</t>
  </si>
  <si>
    <t>087742Н023</t>
  </si>
  <si>
    <t>Зарег.         87:07:020200:000:6810</t>
  </si>
  <si>
    <t xml:space="preserve">689251, Чукотский АО, Провиденский район,
с. Новое Чаплино,
ул. Береговая, дом 3
</t>
  </si>
  <si>
    <t>087742Н024</t>
  </si>
  <si>
    <t>Зарег.         87:07:020200:000:6811</t>
  </si>
  <si>
    <t xml:space="preserve">689251, Чукотский АО, Провиденский район,
с. Новое Чаплино,
ул. Береговая, дом 5
</t>
  </si>
  <si>
    <t>087742Н025</t>
  </si>
  <si>
    <t>Зарег.         87:07:020200:000:6812</t>
  </si>
  <si>
    <t xml:space="preserve">689251, Чукотский АО, Провиденский район,
с. Новое Чаплино,
ул. Береговая, дом 7
</t>
  </si>
  <si>
    <t>087742Н026</t>
  </si>
  <si>
    <t>Зарег.         87:07:020200:000:6813</t>
  </si>
  <si>
    <t xml:space="preserve">689251, Чукотский АО, Провиденский район,
с. Новое Чаплино,
ул. Береговая, дом 9
</t>
  </si>
  <si>
    <t>087742Н027</t>
  </si>
  <si>
    <t>Зарег.         87:07:020200:000:6814</t>
  </si>
  <si>
    <t>689251, Чукотский АО, Провиденский район,
с. Новое Чаплино,
ул. Береговая, дом11</t>
  </si>
  <si>
    <t>Зарег.         87:07:020200:000:6815</t>
  </si>
  <si>
    <t xml:space="preserve">689251, Чукотский АО, Провиденский район,
с. Новое Чаплино,
ул. Береговая, дом 13
</t>
  </si>
  <si>
    <t>087742Н028</t>
  </si>
  <si>
    <t>Зарег.         87:07:020200:000:6816</t>
  </si>
  <si>
    <t xml:space="preserve">689251, Чукотский АО, Провиденский район,
с. Новое Чаплино, 
ул. Береговая, дом 15
</t>
  </si>
  <si>
    <t>087742Н029</t>
  </si>
  <si>
    <t>Зарег.         87:07:020200:000:6817</t>
  </si>
  <si>
    <t xml:space="preserve">689251, Чукотский АО, Провиденский район,
с. Новое Чаплино,
ул. Береговая, дом 17
</t>
  </si>
  <si>
    <t>087742Н030</t>
  </si>
  <si>
    <t>Зарег.         87:07:020200:000:6818</t>
  </si>
  <si>
    <t xml:space="preserve">689251, Чукотский АО, Провиденский район,
с. Новое Чаплино,
ул. Мира, дом 9
</t>
  </si>
  <si>
    <t>087742Н031</t>
  </si>
  <si>
    <t>Зарег.         87:07:020200:000:6842</t>
  </si>
  <si>
    <t xml:space="preserve">689251, Чукотский АО, Провиденский район,
с. Новое Чаплино,
ул. Мира, дом 10
</t>
  </si>
  <si>
    <t>087742Н032</t>
  </si>
  <si>
    <t>Зарег.         87:07:020200:000:6845</t>
  </si>
  <si>
    <t xml:space="preserve">689251, Чукотский АО, Провиденский район,
с. Новое Чаплино,
ул. Мира, дом 11
</t>
  </si>
  <si>
    <t>087742Н033</t>
  </si>
  <si>
    <t>Зарег.         87:07:020200:000:6843</t>
  </si>
  <si>
    <t xml:space="preserve">689251, Чукотский АО, Провиденский район,
с. Сиреники,
ул. Нутаугье, дом 6
</t>
  </si>
  <si>
    <t>087743Н008</t>
  </si>
  <si>
    <t>87:07:080200:000:2805</t>
  </si>
  <si>
    <t>Многоквартирный жилой дом (квартиры №№2,3,4)</t>
  </si>
  <si>
    <t xml:space="preserve">689251, Чукотский АО, Провиденский район,
с. Энмелен,
ул. Центральная, дом 2а
</t>
  </si>
  <si>
    <t>087744Н065</t>
  </si>
  <si>
    <t>87:07:100300:000:7360</t>
  </si>
  <si>
    <t xml:space="preserve">689251, Чукотский АО, Провиденский район,
с. Энмелен,
ул. Центральная, дом 7
</t>
  </si>
  <si>
    <t>087744Н066</t>
  </si>
  <si>
    <t>87:07:100300:000:7361</t>
  </si>
  <si>
    <t xml:space="preserve">689251, Чукотский АО, Провиденский район,
с. Энмелен,
ул. Центральная, дом 8
</t>
  </si>
  <si>
    <t>087744Н067</t>
  </si>
  <si>
    <t>87:07:100300:000:7362</t>
  </si>
  <si>
    <t xml:space="preserve">689251, Чукотский АО, Провиденский район,
с. Энмелен,
ул. Центральная, дом 9
</t>
  </si>
  <si>
    <t>087744Н068</t>
  </si>
  <si>
    <t>87:07:100300:000:7363</t>
  </si>
  <si>
    <t xml:space="preserve">689251, Чукотский АО, Провиденский район,
с. Энмелен,
ул. Центральная, дом 10
</t>
  </si>
  <si>
    <t>087744Н069</t>
  </si>
  <si>
    <t>87:07:100300:000:7364</t>
  </si>
  <si>
    <t xml:space="preserve">689251, Чукотский АО, Провиденский район,
с. Энмелен,
ул. Центральная, дом 11
</t>
  </si>
  <si>
    <t>087744Н070</t>
  </si>
  <si>
    <t>87:07:100300:000:7365</t>
  </si>
  <si>
    <t xml:space="preserve">689251, Чукотский АО, Провиденский район,
с. Энмелен,
ул. Центральная, дом 12
</t>
  </si>
  <si>
    <t>087744Н071</t>
  </si>
  <si>
    <t>87:07:100300:000:7366</t>
  </si>
  <si>
    <t xml:space="preserve">689251, Чукотский АО, Провиденский район,
с. Энмелен,
ул. Центральная, дом 12а
</t>
  </si>
  <si>
    <t>087744Н072</t>
  </si>
  <si>
    <t>87:07:100300:000:7367</t>
  </si>
  <si>
    <t xml:space="preserve">689251, Чукотский АО, Провиденский район,
с. Энмелен,
ул. Центральная, дом 13а
</t>
  </si>
  <si>
    <t>087744Н073</t>
  </si>
  <si>
    <t>87:07:100300:000:7368</t>
  </si>
  <si>
    <t xml:space="preserve">689251, Чукотский АО, Провиденский район,
с. Энмелен,
ул. Центральная, дом 31
</t>
  </si>
  <si>
    <t>087744Н074</t>
  </si>
  <si>
    <t>87:07:100300:000:7369</t>
  </si>
  <si>
    <t xml:space="preserve">689251, Чукотский АО, Провиденский район,
с. Энмелен,
ул. Заречная, дом 2
</t>
  </si>
  <si>
    <t>087744Н075</t>
  </si>
  <si>
    <t xml:space="preserve">689251, Чукотский АО, Провиденский район,
с. Энмелен,
ул. Заречная, дом 3а
</t>
  </si>
  <si>
    <t>087744Н076</t>
  </si>
  <si>
    <t>087743Н032</t>
  </si>
  <si>
    <t xml:space="preserve">689251, Чукотский АО, Провиденский район,
с. Сиреники,
ул. Мандрикова, дом 16
</t>
  </si>
  <si>
    <t>087743Н034</t>
  </si>
  <si>
    <t xml:space="preserve">689251, Чукотский АО, Провиденский район,
с. Сиреники,
ул. Мандрикова, дом 18
</t>
  </si>
  <si>
    <t>087743Н035</t>
  </si>
  <si>
    <t xml:space="preserve">689251, Чукотский АО, Провиденский район,
с. Сиреники,
ул. Мандрикова, дом 20
</t>
  </si>
  <si>
    <t>087743Н036</t>
  </si>
  <si>
    <t xml:space="preserve">689251, Чукотский АО, Провиденский район,
с. Сиреники,
ул. Мандрикова, дом 22
</t>
  </si>
  <si>
    <t>087743Н037</t>
  </si>
  <si>
    <t xml:space="preserve">689251, Чукотский АО, Провиденский район,
с. Сиреники,
ул. Мандрикова, дом 24
</t>
  </si>
  <si>
    <t>087743Н038</t>
  </si>
  <si>
    <t xml:space="preserve">689251, Чукотский АО, Провиденский район,
с. Сиреники,
ул. Мандрикова, дом 26
</t>
  </si>
  <si>
    <t>087743Н039</t>
  </si>
  <si>
    <t xml:space="preserve">689251, Чукотский АО, Провиденский район,
с. Сиреники,
ул. Мандрикова, дом 28
</t>
  </si>
  <si>
    <t>087743Н040</t>
  </si>
  <si>
    <t xml:space="preserve">689251, Чукотский АО, Провиденский район,
с. Сиреники,
ул. Отке, дом 5
</t>
  </si>
  <si>
    <t>087743Н041</t>
  </si>
  <si>
    <t xml:space="preserve">689251, Чукотский АО, Провиденский район,
с. Сиреники,
ул. Отке, дом 3
</t>
  </si>
  <si>
    <t>087743Н042</t>
  </si>
  <si>
    <t xml:space="preserve">689251, Чукотский АО, Провиденский район,
с. Сиреники,
ул. Отке, дом 4
</t>
  </si>
  <si>
    <t>087743Н043</t>
  </si>
  <si>
    <t xml:space="preserve">689251, Чукотский АО, Провиденский район,
с. Сиреники,
ул. Отке, дом 6
</t>
  </si>
  <si>
    <t>087743Н044</t>
  </si>
  <si>
    <t xml:space="preserve">689251, Чукотский АО, Провиденский район,
с. Сиреники,
ул. Отке, дом 9 
</t>
  </si>
  <si>
    <t>087743Н045</t>
  </si>
  <si>
    <t xml:space="preserve">689251, Чукотский АО, Провиденский район,
с. Новое Чаплино,
ул. Майна, дом 21
</t>
  </si>
  <si>
    <t>087742Н058</t>
  </si>
  <si>
    <t>Зарег.         87:07:020200:000:7055</t>
  </si>
  <si>
    <t xml:space="preserve">689251, Чукотский АО, Провиденский район,
с. Новое Чаплино,
ул. Майна, дом 22
</t>
  </si>
  <si>
    <t>087742Н059</t>
  </si>
  <si>
    <t>Зарег.         87:07:020200:000:6778</t>
  </si>
  <si>
    <t xml:space="preserve">689251, Чукотский АО, Провиденский район,
с. Новое Чаплино,
ул. Майна, дом 23
</t>
  </si>
  <si>
    <t>087742Н060</t>
  </si>
  <si>
    <t>Зарег.         87:07:020200:000:7056</t>
  </si>
  <si>
    <t xml:space="preserve">689251, Чукотский АО, Провиденский район,
с. Новое Чаплино,
ул. Майна, дом 24
</t>
  </si>
  <si>
    <t>087742Н061</t>
  </si>
  <si>
    <t>Зарег.         87:07:020200:000:6793</t>
  </si>
  <si>
    <t xml:space="preserve">689251, Чукотский АО, Провиденский район,
с. Новое Чаплино,
ул. Майна, дом 25
</t>
  </si>
  <si>
    <t>087742Н062</t>
  </si>
  <si>
    <t>Зарег.         87:07:020200:000:6792</t>
  </si>
  <si>
    <t xml:space="preserve">689251, Чукотский АО, Провиденский район,
с. Новое Чаплино,
ул. Матлю, дом 2
</t>
  </si>
  <si>
    <t>087742Н063</t>
  </si>
  <si>
    <t>Зарег.         87:07:020200:000:6797</t>
  </si>
  <si>
    <t xml:space="preserve">689251, Чукотский АО, Провиденский район,
с. Новое Чаплино,
ул. Матлю, дом 3
</t>
  </si>
  <si>
    <t>087742Н064</t>
  </si>
  <si>
    <t>Зарег.         87:07:020200:000:6794</t>
  </si>
  <si>
    <t xml:space="preserve">689251, Чукотский АО, Провиденский район,
с. Новое Чаплино,
ул. Матлю, дом 5
</t>
  </si>
  <si>
    <t>087742Н065</t>
  </si>
  <si>
    <t>Зарег.         87:07:020200:000:6795</t>
  </si>
  <si>
    <t xml:space="preserve">689251, Чукотский АО, Провиденский район,
с. Новое Чаплино,
ул. Матлю, дом 6
</t>
  </si>
  <si>
    <t>087742Н066</t>
  </si>
  <si>
    <t>Зарег.         87:07:020200:000:6827</t>
  </si>
  <si>
    <t xml:space="preserve">689251, Чукотский АО, Провиденский район,
с. Новое Чаплино,
ул. Матлю, дом 7
</t>
  </si>
  <si>
    <t>087742Н067</t>
  </si>
  <si>
    <t>Зарег.         87:07:020200:000:6819</t>
  </si>
  <si>
    <t xml:space="preserve">689251, Чукотский АО, Провиденский район,
с. Новое Чаплино,
ул. Матлю, дом 8
</t>
  </si>
  <si>
    <t>087742Н068</t>
  </si>
  <si>
    <t>Зарег.         87:07:020200:000:6828</t>
  </si>
  <si>
    <t xml:space="preserve">689251, Чукотский АО, Провиденский район,
с. Новое Чаплино,
ул. Матлю, дом 9
</t>
  </si>
  <si>
    <t>087742Н069</t>
  </si>
  <si>
    <t>Зарег.         87:07:020200:000:6820</t>
  </si>
  <si>
    <t xml:space="preserve">689251, Чукотский АО, Провиденский район,
с. Сиреники,
ул. Нутаугье, дом 11
</t>
  </si>
  <si>
    <t>087743Н057</t>
  </si>
  <si>
    <t xml:space="preserve">689251, Чукотский АО, Провиденский район,
с. Сиреники,
ул. Нутаугье, дом 13
</t>
  </si>
  <si>
    <t>087743Н058</t>
  </si>
  <si>
    <t>87:07:080200:000:7347</t>
  </si>
  <si>
    <t xml:space="preserve">689251, Чукотский АО, Провиденский район,
с. Сиреники,
ул. Нутаугье, дом 15
</t>
  </si>
  <si>
    <t>087743Н059</t>
  </si>
  <si>
    <t>87:07:080200:000:7348</t>
  </si>
  <si>
    <t xml:space="preserve">689251, Чукотский АО,
Провиденский район,
с. Сиреники,
ул. Нутаугье, дом 17
</t>
  </si>
  <si>
    <t>087743Н060</t>
  </si>
  <si>
    <t>87:07:080200:000:7349</t>
  </si>
  <si>
    <t xml:space="preserve">689251, Чукотский АО, Провиденский район,
с. Сиреники,
ул. Отке, дом 7 
</t>
  </si>
  <si>
    <t>087743Н061</t>
  </si>
  <si>
    <t xml:space="preserve">689251, Чукотский АО, Провиденский район,
с. Сиреники,
ул. Заречная, дом 7
</t>
  </si>
  <si>
    <t>087743Н062</t>
  </si>
  <si>
    <t>87:07:080200:000:2791</t>
  </si>
  <si>
    <t>689251, Чукотский АО, Провиденский район, 
с. Энмелен,
ул. Заречная, дом 3</t>
  </si>
  <si>
    <t>087744Н001</t>
  </si>
  <si>
    <t>Инвентарн.  77 220:823 0 000000115</t>
  </si>
  <si>
    <t>689251, Чукотский АО, Провиденский район, 
с. Нунлигран, 
ул. Тундровая дом 15</t>
  </si>
  <si>
    <t>087745Н092</t>
  </si>
  <si>
    <t>Инвентарн.  77 220:823 0 000000116</t>
  </si>
  <si>
    <t>689251, Чукотский АО, Провиденский район, 
с. Нунлигран, 
ул. Тундровая дом 17</t>
  </si>
  <si>
    <t>087745Н093</t>
  </si>
  <si>
    <t>Инвентарн.  77 220:823 0 000000117</t>
  </si>
  <si>
    <t xml:space="preserve">689251, Чукотский АО, Провиденский район, 
с. Янракыннот, 
ул. Чукотская, дом 1
</t>
  </si>
  <si>
    <t>087746Н001</t>
  </si>
  <si>
    <t>Зарег          87:07:010200:000:7087</t>
  </si>
  <si>
    <t xml:space="preserve">689251, Чукотский АО, Провиденский район,
с. Янракыннот,
ул. Чукотская, дом 6/1
</t>
  </si>
  <si>
    <t>087746Н002</t>
  </si>
  <si>
    <t>Зарег          87:07:010200:000:7091</t>
  </si>
  <si>
    <t xml:space="preserve">689251, Чукотский АО, Провиденский район,
с. Янракыннот,
ул. Чукотская, дом 2/1
</t>
  </si>
  <si>
    <t>087746Н003</t>
  </si>
  <si>
    <t>Зарег          87:07:010200:000:7083</t>
  </si>
  <si>
    <t>Многоквартирный жилой дом (квартира №2)</t>
  </si>
  <si>
    <t xml:space="preserve">689251, Чукотский АО, Провиденский район,
с. Энмелен,
ул. Заречная, дом 14
</t>
  </si>
  <si>
    <t>087744Н009</t>
  </si>
  <si>
    <t>87:07:100300:000:3258</t>
  </si>
  <si>
    <t xml:space="preserve">689251, Чукотский АО, Провиденский район,
с. Энмелен,
ул. Заречная, дом 15
</t>
  </si>
  <si>
    <t>087744Н010</t>
  </si>
  <si>
    <t>87:07:100300:000:3160</t>
  </si>
  <si>
    <t xml:space="preserve">689251, Чукотский АО, Провиденский район,
с. Энмелен,
ул. Заречная, дом 16
</t>
  </si>
  <si>
    <t>087744Н011</t>
  </si>
  <si>
    <t>87:07:100300:000:3259</t>
  </si>
  <si>
    <t xml:space="preserve">689251, Чукотский АО, Провиденский район,
с. Энмелен,
ул. Заречная, дом 18
</t>
  </si>
  <si>
    <t>087744Н012</t>
  </si>
  <si>
    <t>87:07:100300:000:3260</t>
  </si>
  <si>
    <t xml:space="preserve">689251, Чукотский АО, Провиденский район,
с. Энмелен,
ул. Заречная, дом 19
</t>
  </si>
  <si>
    <t>087744Н013</t>
  </si>
  <si>
    <t>87:07:100300:000:96</t>
  </si>
  <si>
    <t xml:space="preserve">689251, Чукотский АО, Провиденский район,
с. Энмелен,
ул. Заречная, дом 20
</t>
  </si>
  <si>
    <t>087744Н014</t>
  </si>
  <si>
    <t>87:07:100300:000:3149</t>
  </si>
  <si>
    <t xml:space="preserve">689251, Чукотский АО, Провиденский район,
с. Энмелен,
ул. Центральная, дом 2
</t>
  </si>
  <si>
    <t>087744Н016</t>
  </si>
  <si>
    <t>87:07:100300:000:97</t>
  </si>
  <si>
    <t xml:space="preserve">689251, Чукотский АО, Провиденский район,
с. Энмелен,
ул. Центральная, дом 1
</t>
  </si>
  <si>
    <t>087744Н017</t>
  </si>
  <si>
    <t xml:space="preserve">689251, Чукотский АО, Провиденский район,
с. Энмелен,
ул. Центральная, дом 4
</t>
  </si>
  <si>
    <t>087744Н018</t>
  </si>
  <si>
    <t xml:space="preserve">689251, Чукотский АО, Провиденский район,
с. Энмелен,
ул. Центральная, дом 6
</t>
  </si>
  <si>
    <t>087744Н020</t>
  </si>
  <si>
    <t>87:07:100300:000:3257</t>
  </si>
  <si>
    <t xml:space="preserve">689251, Чукотский АО, Провиденский район,
с. Энмелен,
ул. Центральная, дом 29
</t>
  </si>
  <si>
    <t>087744Н021</t>
  </si>
  <si>
    <t xml:space="preserve">689251, Чукотский АО, Провиденский район,
с. Энмелен,
ул. Центральная, дом 30
</t>
  </si>
  <si>
    <t>087744Н022</t>
  </si>
  <si>
    <t xml:space="preserve">689251, Чукотский АО, Провиденский район,
с. Новое Чаплино,
ул. Дружбы, дом 14
</t>
  </si>
  <si>
    <t>087742Н095</t>
  </si>
  <si>
    <t>Зарег.         87:07:020200:000:6808</t>
  </si>
  <si>
    <t xml:space="preserve">689251, Чукотский АО, Провиденский район,
с. Новое Чаплино,
ул. Дружбы, дом 15
</t>
  </si>
  <si>
    <t>087742Н096</t>
  </si>
  <si>
    <t>Зарег.         87:07:020200:000:3942</t>
  </si>
  <si>
    <t xml:space="preserve">689251, Чукотский АО, Провиденский район,
с. Новое Чаплино,
ул. Дружбы, дом 16
</t>
  </si>
  <si>
    <t>087742Н097</t>
  </si>
  <si>
    <t>Зарег.         87:07:020200:000:6809</t>
  </si>
  <si>
    <t xml:space="preserve">689251, Чукотский АО, Провиденский район,
с. Новое Чаплино,
ул. Дружбы, дом 17
</t>
  </si>
  <si>
    <t>087742Н098</t>
  </si>
  <si>
    <t>Зарег.         87:07:020200:000:3943</t>
  </si>
  <si>
    <t>689251, Чукотский АО, Провиденский район,
с. Энмелен,
ул. Центральная, дом 24</t>
  </si>
  <si>
    <t>087744Н025</t>
  </si>
  <si>
    <t>87:07:100300:000:3262</t>
  </si>
  <si>
    <t>689251, Чукотский АО, Провиденский район,
с. Энмелен,
ул. Центральная, дом 16</t>
  </si>
  <si>
    <t>087744Н026</t>
  </si>
  <si>
    <t>87:07:100300:000:69</t>
  </si>
  <si>
    <t>689251, Чукотский АО, Провиденский район,
с. Энмелен,
ул. Чирикова, дом 2</t>
  </si>
  <si>
    <t>087744Н027</t>
  </si>
  <si>
    <t>87:07:100300:000:2837</t>
  </si>
  <si>
    <t>689251, Чукотский АО, Провиденский район,
с. Энмелен,
ул. Чирикова, дом 3</t>
  </si>
  <si>
    <t>087744Н028</t>
  </si>
  <si>
    <t>87:07:100300:000:2836</t>
  </si>
  <si>
    <t xml:space="preserve">689251, Чукотский АО, Провиденский район,
с. Энмелен,
ул. Чирикова, дом 4
</t>
  </si>
  <si>
    <t>087744Н030</t>
  </si>
  <si>
    <t>87:07:100300:000:2835</t>
  </si>
  <si>
    <t>689251, Чукотский АО, Провиденский район,
с. Энмелен,
ул. Чирикова, дом  7</t>
  </si>
  <si>
    <t>087744Н031</t>
  </si>
  <si>
    <t>87:07:100300:000:6069</t>
  </si>
  <si>
    <t xml:space="preserve">689251, Чукотский АО, Провиденский район,
с. Энмелен,
ул. Чирикова, дом 11
</t>
  </si>
  <si>
    <t>087744Н032</t>
  </si>
  <si>
    <t>87:07:100300:000:68</t>
  </si>
  <si>
    <t xml:space="preserve">689251, Чукотский АО, Провиденский район,
с. Энмелен,
ул. Чирикова, дом 12
</t>
  </si>
  <si>
    <t>087744Н033</t>
  </si>
  <si>
    <t>87:07:100300:000:74</t>
  </si>
  <si>
    <t xml:space="preserve">689251, Чукотский АО, Провиденский район,
с. Энмелен,
ул. Чирикова, дом 13
</t>
  </si>
  <si>
    <t>087744Н034</t>
  </si>
  <si>
    <t>87:07:100300:000:2743</t>
  </si>
  <si>
    <t xml:space="preserve">689251, Чукотский АО, Провиденский район,
с. Энмелен,
ул. Чирикова, дом 23
</t>
  </si>
  <si>
    <t>087744Н035</t>
  </si>
  <si>
    <t>87:07:100300:000:3147</t>
  </si>
  <si>
    <t>689251, Чукотский АО, Провиденский район,
с. Энмелен,
ул. Чирикова, дом 25</t>
  </si>
  <si>
    <t>087744Н036</t>
  </si>
  <si>
    <t>87:07:100300:000:6038</t>
  </si>
  <si>
    <t>689251, Чукотский АО, Провиденский район,
с. Энмелен,
ул. Чирикова, дом 24</t>
  </si>
  <si>
    <t>087744Н037</t>
  </si>
  <si>
    <t>87:07:100300:000:3125</t>
  </si>
  <si>
    <t xml:space="preserve">689251, Чукотский АО, Провиденский район,
с. Энмелен,
ул. Чирикова, дом 19
</t>
  </si>
  <si>
    <t>087744Н038</t>
  </si>
  <si>
    <t>87:07:100300:000:3156</t>
  </si>
  <si>
    <t>689251, Чукотский АО, Провиденский район,
с. Энмелен,
ул. Чирикова, дом 18</t>
  </si>
  <si>
    <t>087744Н039</t>
  </si>
  <si>
    <t>87:07:100300:000:98</t>
  </si>
  <si>
    <t xml:space="preserve">689251, Чукотский АО, Провиденский район,
с. Энмелен,
ул. Чирикова, дом 21
</t>
  </si>
  <si>
    <t>087744Н040</t>
  </si>
  <si>
    <t>87:07:100300:000:3092</t>
  </si>
  <si>
    <t xml:space="preserve">689251, Чукотский АО, Провиденский район,
с. Энмелен,
ул. Чирикова, дом 22
</t>
  </si>
  <si>
    <t>087744Н041</t>
  </si>
  <si>
    <t>87:07:100300:000:3154</t>
  </si>
  <si>
    <t>689251, Чукотский АО, Провиденский район,
с. Энмелен,
ул. Чирикова, дом 20</t>
  </si>
  <si>
    <t>087744Н042</t>
  </si>
  <si>
    <t>нет кадастрового номера</t>
  </si>
  <si>
    <t>689251, Чукотский АО, Провиденский район,
с. Энмелен, 
ул. Чирикова, дом 16</t>
  </si>
  <si>
    <t>087744Н043</t>
  </si>
  <si>
    <t>87:07:100300:000:3155</t>
  </si>
  <si>
    <t>п. Провидения ул. Набережная Дежнева 13</t>
  </si>
  <si>
    <t>087741Н083</t>
  </si>
  <si>
    <t xml:space="preserve">87:07:000000:220, 87:07:000000:221, </t>
  </si>
  <si>
    <t>Здание гаража, бокс №5</t>
  </si>
  <si>
    <t>п. Провидения ул. Набережная Дежнева 13/1</t>
  </si>
  <si>
    <t>Поставить на кадастровый учет</t>
  </si>
  <si>
    <t>п. Провидения ул. Набережная Дежнева 18</t>
  </si>
  <si>
    <t>087741Н050</t>
  </si>
  <si>
    <t>87:07:000000:48</t>
  </si>
  <si>
    <t>Тепловая электростанция (здание дизельного зала, здание ТЭЦ, здание дизельного цеха, проходная будка, труба дымовая)</t>
  </si>
  <si>
    <t>п. Провидения, ул. Набережная Дежнева 19</t>
  </si>
  <si>
    <t>В87702Н009</t>
  </si>
  <si>
    <t>1949, 1959, 1963</t>
  </si>
  <si>
    <t>п. Провидения ул. Набережная Дежнева 23</t>
  </si>
  <si>
    <t>087741Н078</t>
  </si>
  <si>
    <t>87:07:000000:50</t>
  </si>
  <si>
    <t>Нежилое здание</t>
  </si>
  <si>
    <t>п. Провидения ул. Набережная Дежнева 26/1</t>
  </si>
  <si>
    <t>В87706Н056</t>
  </si>
  <si>
    <t xml:space="preserve">689251, Чукотский АО, Провиденский район,
с. Янракыннот,
ул. Снежная, дом 10
</t>
  </si>
  <si>
    <t>087746Н043</t>
  </si>
  <si>
    <t xml:space="preserve">        87:07:010200:000:3323</t>
  </si>
  <si>
    <t xml:space="preserve">689251, Чукотский АО, Провиденский район,
с. Янракыннот,
ул. Снежная, дом 7а
</t>
  </si>
  <si>
    <t>087746Н045</t>
  </si>
  <si>
    <t xml:space="preserve">        87:07:010200:000:2417</t>
  </si>
  <si>
    <t xml:space="preserve">689251, Чукотский АО, Провиденский район,
с. Янракыннот,
ул. Снежная, дом 9
</t>
  </si>
  <si>
    <t>087746Н046</t>
  </si>
  <si>
    <t xml:space="preserve">        87:07:010200:000:2960</t>
  </si>
  <si>
    <t xml:space="preserve">689251, Чукотский АО, Провиденский район,
с. Янракыннот,
ул. Советская, дом 2
</t>
  </si>
  <si>
    <t>087746Н047</t>
  </si>
  <si>
    <t xml:space="preserve">        87:07:010200:000:5269</t>
  </si>
  <si>
    <t xml:space="preserve">689251, Чукотский АО, Провиденский район,
с. Янракыннот,
ул. Советская, дом 3
</t>
  </si>
  <si>
    <t>087746Н048</t>
  </si>
  <si>
    <t xml:space="preserve">        87:07:010200:000:2970</t>
  </si>
  <si>
    <t>п. Провидения ул. Набережная Дежнева 57</t>
  </si>
  <si>
    <t>087741Н086</t>
  </si>
  <si>
    <t>87:07:000000:289</t>
  </si>
  <si>
    <t>Инфекционное отделение ЦРБ</t>
  </si>
  <si>
    <t>п. Провидения ул. Набережная Дежнева 59</t>
  </si>
  <si>
    <t>087730Н001</t>
  </si>
  <si>
    <t>Здание тубдиспансера</t>
  </si>
  <si>
    <t>п. Провидения ул. Набережная Дежнева 63</t>
  </si>
  <si>
    <t>087730Н002</t>
  </si>
  <si>
    <t>Гаражный бокс</t>
  </si>
  <si>
    <t>п. Провидения ул. Набережная Дежнева</t>
  </si>
  <si>
    <t>В87702Н016</t>
  </si>
  <si>
    <t>Навес крытый</t>
  </si>
  <si>
    <t>п. Провидения ул. Набережная Дежнева 30</t>
  </si>
  <si>
    <t>В87702Н017</t>
  </si>
  <si>
    <t>Стационар ЦРБ</t>
  </si>
  <si>
    <t>п. Провидения ул. Полярная 1/1</t>
  </si>
  <si>
    <t xml:space="preserve">Гараж больницы </t>
  </si>
  <si>
    <t>п. Провидения ул. Полярная 2, пом. 1</t>
  </si>
  <si>
    <t>В87030Н005</t>
  </si>
  <si>
    <t xml:space="preserve">689251, Чукотский АО, Провиденский район,
с. Энмелен,
ул. Заречная, дом 4а
</t>
  </si>
  <si>
    <t>087744Н077</t>
  </si>
  <si>
    <t xml:space="preserve">689251, Чукотский АО, Провиденский район,
с. Энмелен,
ул. Заречная, дом 5а
</t>
  </si>
  <si>
    <t>087744Н078</t>
  </si>
  <si>
    <t xml:space="preserve">689251, Чукотский АО, Провиденский район,
с. Энмелен,
ул. Заречная, дом 6а
</t>
  </si>
  <si>
    <t>087744Н079</t>
  </si>
  <si>
    <t xml:space="preserve">Многоквартирный жилой дом (квартиры №№1,2,3,
4,5,6,7,8,9,10,11, 12)
</t>
  </si>
  <si>
    <t xml:space="preserve">689251, Чукотский АО, Провиденский район, 
с. Нунлигран, 
ул. Центральная, дом 5
</t>
  </si>
  <si>
    <t>087745Н002</t>
  </si>
  <si>
    <t xml:space="preserve">          87:07:100400:000:4247</t>
  </si>
  <si>
    <t xml:space="preserve">Многоквартирный  жилой дом (квартиры №№1,2,3,
4,5,6,7,8,9,10)
</t>
  </si>
  <si>
    <t xml:space="preserve">689251, Чукотский АО, Провиденский район, с.Нунлигран, 
ул. Центральная, дом 6
</t>
  </si>
  <si>
    <t>3087745Н003</t>
  </si>
  <si>
    <t xml:space="preserve">          87:07:100400:000:4258</t>
  </si>
  <si>
    <t xml:space="preserve">689251, Чукотский АО, Провиденский район, 
с. Нунлигран, 
ул. Центральная, дом 9
</t>
  </si>
  <si>
    <t>087745Н005</t>
  </si>
  <si>
    <t xml:space="preserve">          87:07:100400:000:6220</t>
  </si>
  <si>
    <t xml:space="preserve">689251, Чукотский АО, Провиденский район, 
с. Нунлигран, 
ул. Центральная, дом 10
</t>
  </si>
  <si>
    <t>087745Н006</t>
  </si>
  <si>
    <t xml:space="preserve">          87:07:100400:000:6217</t>
  </si>
  <si>
    <t xml:space="preserve">689251, Чукотский АО, Провиденский район, с.Нунлигран, 
ул. Центральная, дом 11
</t>
  </si>
  <si>
    <t>7087745Н007</t>
  </si>
  <si>
    <t xml:space="preserve">          87:07:100400:000:2771</t>
  </si>
  <si>
    <t xml:space="preserve">689251, Чукотский АО, Провиденский район, 
с .Нунлигран,
ул. Чукотская, дом 1
</t>
  </si>
  <si>
    <t>087745Н008</t>
  </si>
  <si>
    <t xml:space="preserve">          87:07:100400:000:6218</t>
  </si>
  <si>
    <t xml:space="preserve">689251, Чукотский АО, Провиденский район, 
с. Нунлигран, 
ул. Чукотская, дом 3
</t>
  </si>
  <si>
    <t>087745Н009</t>
  </si>
  <si>
    <t>Зарег          87:07:100400:000:6221</t>
  </si>
  <si>
    <t xml:space="preserve">689251, Чукотский АО, Провиденский район, 
с. Нунлигран, 
ул. Чукотская, дом 5
</t>
  </si>
  <si>
    <t>087745Н010</t>
  </si>
  <si>
    <t>пгт. Провидения, ул.набережная  Дежнева 45/1 кв.1</t>
  </si>
  <si>
    <t>зарег</t>
  </si>
  <si>
    <t>Высоковольтная кабельная линия</t>
  </si>
  <si>
    <t>В87702Н012</t>
  </si>
  <si>
    <t>В87702Н013</t>
  </si>
  <si>
    <t>В87702Н014</t>
  </si>
  <si>
    <t>Здание котельной с конторой</t>
  </si>
  <si>
    <t>п. Провидения Территория нефтебазы</t>
  </si>
  <si>
    <t>В87706Н052</t>
  </si>
  <si>
    <t>87:07:060001:272</t>
  </si>
  <si>
    <t>Нежилое помещение 5                  Этаж 2</t>
  </si>
  <si>
    <t>Нежилое помещение 6                  Этаж 2</t>
  </si>
  <si>
    <t>Нежилое помещение 7                   Этаж 2</t>
  </si>
  <si>
    <t>Нежилое помещение 1   Этаж 3</t>
  </si>
  <si>
    <t>Нежилое помещение 2   Этаж 3</t>
  </si>
  <si>
    <t>Нежилое помещение 3   Этаж 3</t>
  </si>
  <si>
    <t>Нежилое помещение 4   Этаж 3</t>
  </si>
  <si>
    <t>Нежилое помещение 1    Этаж 5</t>
  </si>
  <si>
    <t>Нежилое помещение 2   Этаж 5</t>
  </si>
  <si>
    <t>31,12      72528</t>
  </si>
  <si>
    <t>п. Провидения,     ул. Набережная Дежнева 12</t>
  </si>
  <si>
    <t>Нежилое пеомещение 2</t>
  </si>
  <si>
    <t>Нежилое помещение 3</t>
  </si>
  <si>
    <t>Нежилое помешщение 4</t>
  </si>
  <si>
    <t>08774Н108</t>
  </si>
  <si>
    <t>пустующее</t>
  </si>
  <si>
    <t>Нежилое помешщение 5</t>
  </si>
  <si>
    <t>87:07:000000:2696</t>
  </si>
  <si>
    <t>Объедененные помещения 3 и4 аренда Пенькова</t>
  </si>
  <si>
    <t>Нежилое помещение 6</t>
  </si>
  <si>
    <t>Сапожная мастерская</t>
  </si>
  <si>
    <t>Нежилое помещение 2                     цокольный этаж</t>
  </si>
  <si>
    <t>п. Провидения 2-е, ул.  Хабарова 10</t>
  </si>
  <si>
    <t>087741Н096</t>
  </si>
  <si>
    <t>87:07:060002:37</t>
  </si>
  <si>
    <t>п. Провидения 2-е, ул. Хабарова 10а</t>
  </si>
  <si>
    <t>087741Н097</t>
  </si>
  <si>
    <t>87:07:060002:106</t>
  </si>
  <si>
    <t>п. Провидения 2-е, ул. Хабарова 12</t>
  </si>
  <si>
    <t>087741Н098</t>
  </si>
  <si>
    <t>87:07:060002:41</t>
  </si>
  <si>
    <t>п. Провидения 2-е, ул. Хабарова 12 а</t>
  </si>
  <si>
    <t xml:space="preserve">689251, Чукотский АО, Провиденский район,
с. Янракыннот,
ул. Чукотская, дом 4/1
</t>
  </si>
  <si>
    <t>087746Н004</t>
  </si>
  <si>
    <t>Зарег          87:07:010200:000:7084</t>
  </si>
  <si>
    <t xml:space="preserve">689251, Чукотский АО, Провиденский район,
с. Янракыннот,
ул. Чукотская, дом 15
</t>
  </si>
  <si>
    <t>087746Н005</t>
  </si>
  <si>
    <t xml:space="preserve">         87:07:010200:000:7359</t>
  </si>
  <si>
    <t xml:space="preserve">689251, Чукотский АО, Провиденский район,
с. Янракыннот,
ул. Чукотская, дом 2
</t>
  </si>
  <si>
    <t>087746Н006</t>
  </si>
  <si>
    <t>Зарег          87:07:010200:000:7082</t>
  </si>
  <si>
    <t xml:space="preserve">689251, Чукотский АО, Провиденский район, 
с. Янракыннот, 
ул. Чукотская, дом 14/1
</t>
  </si>
  <si>
    <t>087746Н007</t>
  </si>
  <si>
    <t>Зарег          87:07:010200:000:7085</t>
  </si>
  <si>
    <t xml:space="preserve">689251, Чукотский АО, Провиденский район,
с. Янракыннот,
ул. Чукотская, дом 6
</t>
  </si>
  <si>
    <t>087746Н008</t>
  </si>
  <si>
    <t>Зарег          87:07:010200:000:7080</t>
  </si>
  <si>
    <t xml:space="preserve">689251, Чукотский АО, Провиденский район,
с. Янракыннот,
ул. Чукотская, дом 4
</t>
  </si>
  <si>
    <t>087746Н009</t>
  </si>
  <si>
    <t>Зарег          87:07:010200:000:7089</t>
  </si>
  <si>
    <t xml:space="preserve">689251, Чукотский АО, Провиденский район,
с. Янракыннот,
ул. Чукотская, дом 8
</t>
  </si>
  <si>
    <t>087746Н010</t>
  </si>
  <si>
    <t>Зарег          87:07:010200:000:7088</t>
  </si>
  <si>
    <t xml:space="preserve">689251, Чукотский АО, Провиденский район,
с. Янракыннот,
ул. Чукотская, дом 10/1
</t>
  </si>
  <si>
    <t>087746Н011</t>
  </si>
  <si>
    <t>Зарег          87:07:010200:000:7090</t>
  </si>
  <si>
    <t>Автомобильная дорога «Провидение -Аэропорт» от км 0+000-км 11+491</t>
  </si>
  <si>
    <t>087741Н108</t>
  </si>
  <si>
    <t>Автомобильная дорога «Провидения-Новое Чаплино» от 5 км а/д «Провидения-Аэропорт»</t>
  </si>
  <si>
    <t>087741Н107</t>
  </si>
  <si>
    <t>87:07:010001:30</t>
  </si>
  <si>
    <t>Автомобильная дорога по ул. Набережная Дежнева</t>
  </si>
  <si>
    <t>п.Провидения</t>
  </si>
  <si>
    <t>1950-1960</t>
  </si>
  <si>
    <t>Автомобильная дорога по ул. Полярная</t>
  </si>
  <si>
    <t>Автомобильная дорога по ул. Чукотская</t>
  </si>
  <si>
    <t>Автомобильная дорога Провидения Водозабор 1</t>
  </si>
  <si>
    <t>Автомобильная дорога Провидения Водозабор 2</t>
  </si>
  <si>
    <t>Автомобильная дорога Провидения Полигон ТБО</t>
  </si>
  <si>
    <t>Автомобильная дорога по ул. Мира</t>
  </si>
  <si>
    <t>с.Новое Чаплино</t>
  </si>
  <si>
    <t>Автомобильная дорога по ул. Матлю</t>
  </si>
  <si>
    <t>Автомобильная дорога по ул. Майна</t>
  </si>
  <si>
    <t>Автомобильная дорога по ул. Советская</t>
  </si>
  <si>
    <t>Автомобильная дорога по ул. Дружбы</t>
  </si>
  <si>
    <t>Автомобильная дорога по ул. Береговая</t>
  </si>
  <si>
    <t>Автомобильная дорога с. Новое Чаплино - Полигон ТБО</t>
  </si>
  <si>
    <t>Автомобильная дорога с. Новое Чаплино - Водозабор</t>
  </si>
  <si>
    <t>Автомобильная дорога по ул. Мандрикова</t>
  </si>
  <si>
    <t>с.Сиреники</t>
  </si>
  <si>
    <t>Автомобильная дорога по ул. Отке</t>
  </si>
  <si>
    <t>Автомобильная дорога по ул. Нутаугье</t>
  </si>
  <si>
    <t>Автомобильная дорога по ул. Заречная</t>
  </si>
  <si>
    <t>Автомобильная дорога Взлетная площадка - Гараж</t>
  </si>
  <si>
    <t>Автомобильная дорога Контора - Берег</t>
  </si>
  <si>
    <t>п. Провидения,   ул. Набережная Дежнева 45/2</t>
  </si>
  <si>
    <t>087741Н067</t>
  </si>
  <si>
    <t>087741Н068</t>
  </si>
  <si>
    <t>п. Провидения,    ул. Набережная Дежнева 45/3</t>
  </si>
  <si>
    <t>087741Н065</t>
  </si>
  <si>
    <t>087741Н066</t>
  </si>
  <si>
    <t>Нежилое помещение 1 (в росреестре указано как 2)</t>
  </si>
  <si>
    <t>п. Провидения,      ул. Набережная Дежнева 47</t>
  </si>
  <si>
    <t>087741Н072</t>
  </si>
  <si>
    <t>087741Н073</t>
  </si>
  <si>
    <t>087741Н074</t>
  </si>
  <si>
    <t>087741Н076</t>
  </si>
  <si>
    <t>склад</t>
  </si>
  <si>
    <t>п. Провидения,     ул. Набережная Дежнева 47/1</t>
  </si>
  <si>
    <t>подсобка</t>
  </si>
  <si>
    <t>п. Провидения,      ул. Набережная Дежнева 51</t>
  </si>
  <si>
    <t>087740Н016</t>
  </si>
  <si>
    <t>п. Провидения,      ул. Набережная Дежнева 53</t>
  </si>
  <si>
    <t>Включить</t>
  </si>
  <si>
    <t>Поликлиника (помещение 1)            (1 этаж)</t>
  </si>
  <si>
    <t>п. Провидения,   ул. Полярная 1</t>
  </si>
  <si>
    <t>с.Энмелен</t>
  </si>
  <si>
    <t>Автомобильная дорога по ул. Чирикова</t>
  </si>
  <si>
    <t xml:space="preserve">689251, Чукотский АО, Провиденский район,
с. Янракыннот,
ул. Северная, дом 3
</t>
  </si>
  <si>
    <t>087746Н033</t>
  </si>
  <si>
    <t>Зарег.              87-49-02/502/2008-705</t>
  </si>
  <si>
    <t xml:space="preserve">689251, Чукотский АО, Провиденский район,
с. Янракыннот,
ул. Северная, дом 2
</t>
  </si>
  <si>
    <t>087746Н034</t>
  </si>
  <si>
    <t>Зарег.              87-49-02/502/2008-704</t>
  </si>
  <si>
    <t xml:space="preserve">689251, Чукотский АО, Провиденский район,
с. Янракыннот,
ул. Северная, дом 1
</t>
  </si>
  <si>
    <t>087746Н035</t>
  </si>
  <si>
    <t>Зарег.              87-49-02/502/2008-697</t>
  </si>
  <si>
    <t xml:space="preserve">689251, Чукотский АО, Провиденский район,
с. Янракыннот,
ул. Снежная, дом 16
</t>
  </si>
  <si>
    <t>087746Н036</t>
  </si>
  <si>
    <t xml:space="preserve">        87:07:010200:000:3337</t>
  </si>
  <si>
    <t xml:space="preserve">689251, Чукотский АО, Провиденский район,
с. Янракыннот,
ул. Снежная, дом 12
</t>
  </si>
  <si>
    <t>087746Н037</t>
  </si>
  <si>
    <t xml:space="preserve">        87:07:010200:000:2975</t>
  </si>
  <si>
    <t xml:space="preserve">689251, Чукотский АО, Провиденский район,
с. Янракыннот,
ул. Снежная, дом 14
</t>
  </si>
  <si>
    <t>087746Н040</t>
  </si>
  <si>
    <t xml:space="preserve">        87:07:010200:000:2972</t>
  </si>
  <si>
    <t xml:space="preserve">689251, Чукотский АО, Провиденский район,
с. Янракыннот,
ул. Снежная, дом 5
</t>
  </si>
  <si>
    <t>087746Н041</t>
  </si>
  <si>
    <t xml:space="preserve">        87:07:010200:000:4999</t>
  </si>
  <si>
    <t xml:space="preserve">689251, Чукотский АО, Провиденский район,
с. Янракыннот,
ул. Снежная, дом 15
</t>
  </si>
  <si>
    <t>087746Н042</t>
  </si>
  <si>
    <t xml:space="preserve">        87:07:010200:000:2386</t>
  </si>
  <si>
    <t>c. Сиреники ул. Мандрикова 1 а</t>
  </si>
  <si>
    <t>В87706Н014</t>
  </si>
  <si>
    <t>Птичник-свинарник</t>
  </si>
  <si>
    <t>c. Сиреники</t>
  </si>
  <si>
    <t>В87706Н015</t>
  </si>
  <si>
    <t>1995 г</t>
  </si>
  <si>
    <t>Здание конторы</t>
  </si>
  <si>
    <t>c. Сиреники ул. Мандрикова 1</t>
  </si>
  <si>
    <t>В87706Н023</t>
  </si>
  <si>
    <t>1969г</t>
  </si>
  <si>
    <t>87:07:070001:128</t>
  </si>
  <si>
    <t>Здание по ремонту ПР снар.</t>
  </si>
  <si>
    <t>В87706Н024</t>
  </si>
  <si>
    <t>1984 г</t>
  </si>
  <si>
    <t>Здание пилорамы</t>
  </si>
  <si>
    <t>В87706Н028</t>
  </si>
  <si>
    <t>Баня</t>
  </si>
  <si>
    <t>В87706Н083</t>
  </si>
  <si>
    <t>Общежитие</t>
  </si>
  <si>
    <t>В87706Н084</t>
  </si>
  <si>
    <t>Водоемное здание</t>
  </si>
  <si>
    <t>В87706Н080</t>
  </si>
  <si>
    <t>1968г</t>
  </si>
  <si>
    <t>Здание котельной</t>
  </si>
  <si>
    <t>В87706Н081</t>
  </si>
  <si>
    <t>1974г</t>
  </si>
  <si>
    <t xml:space="preserve">АМС (антенны на сопках от военных) </t>
  </si>
  <si>
    <t>В87706Н078</t>
  </si>
  <si>
    <t>В87706Н079</t>
  </si>
  <si>
    <t xml:space="preserve">Емкостный парк </t>
  </si>
  <si>
    <t>В87706Н082</t>
  </si>
  <si>
    <t>Береговое устройство</t>
  </si>
  <si>
    <t>В87706Н085</t>
  </si>
  <si>
    <t>Наружные сети теплофикации</t>
  </si>
  <si>
    <t>В87706Н086</t>
  </si>
  <si>
    <t xml:space="preserve">Здание </t>
  </si>
  <si>
    <t>c. Сиреники ул. Северная 2</t>
  </si>
  <si>
    <t>В87706Н387</t>
  </si>
  <si>
    <t xml:space="preserve">Больница на 10 коек </t>
  </si>
  <si>
    <t xml:space="preserve">c. Сиреники ул. Мандрикова д.17 </t>
  </si>
  <si>
    <t>Инженерные сети ТВК в с. Сиреники</t>
  </si>
  <si>
    <t>с. Сиреники</t>
  </si>
  <si>
    <t>В87706Н388</t>
  </si>
  <si>
    <t>п. Провидения,      ул. Чукотская 1</t>
  </si>
  <si>
    <t>87:07:000000:359</t>
  </si>
  <si>
    <t>БАЛАНСОВАЯ БОЛЬШЕ ОСТАТОЧНОЙ!!!!</t>
  </si>
  <si>
    <t>Удалить сумму из казны</t>
  </si>
  <si>
    <t>87:07:000000:396</t>
  </si>
  <si>
    <t>включить</t>
  </si>
  <si>
    <t>Нежилое помещение 8</t>
  </si>
  <si>
    <t>п. Провидения ул. Чукотская 3</t>
  </si>
  <si>
    <t>08774Н102</t>
  </si>
  <si>
    <t>322,9                          (по тп. жилого дома)</t>
  </si>
  <si>
    <t>АДС</t>
  </si>
  <si>
    <t>п. Провидения ул. Чукотская 6</t>
  </si>
  <si>
    <t>08774Н103</t>
  </si>
  <si>
    <t xml:space="preserve">338,8                             (по тп. жилого дома)            </t>
  </si>
  <si>
    <t>с. Новое Чаплино, улица Мира, дом 9А</t>
  </si>
  <si>
    <t>с. Новое Чаплино, ул. Мира 4</t>
  </si>
  <si>
    <t>с. Сиреники ул. Мандрикова 1а</t>
  </si>
  <si>
    <t>с. Сиреники ул. Мандрикова 17</t>
  </si>
  <si>
    <t>1972г</t>
  </si>
  <si>
    <t>Администрат .здание</t>
  </si>
  <si>
    <t>c. Энмелен ул. Набережная Чирикова 14</t>
  </si>
  <si>
    <t>Здан.дизельн.эл.станции</t>
  </si>
  <si>
    <t>Ледник (сооружения:)</t>
  </si>
  <si>
    <t>1988г</t>
  </si>
  <si>
    <t>c. Энмелен ул. Центральная 28</t>
  </si>
  <si>
    <t>ЛЭП-0,4 кВ в с. Энмелен</t>
  </si>
  <si>
    <t>с. Энмелен</t>
  </si>
  <si>
    <t>В87706Н485</t>
  </si>
  <si>
    <t xml:space="preserve">Тепловая трасса от котельной </t>
  </si>
  <si>
    <t>В87706Н486</t>
  </si>
  <si>
    <t>Цех по переработки пушнины</t>
  </si>
  <si>
    <t>с. Янракыннот</t>
  </si>
  <si>
    <t>ФАП села Янракыннот</t>
  </si>
  <si>
    <t>B877030009</t>
  </si>
  <si>
    <t>Здание Комплекс модулей</t>
  </si>
  <si>
    <t>с. Янракыннот, ул. Советская, д. 10</t>
  </si>
  <si>
    <t>B877030010</t>
  </si>
  <si>
    <t>ЛЭП-0,4 кВ в с. Янракыннот</t>
  </si>
  <si>
    <t>В87706Н692</t>
  </si>
  <si>
    <t>2. Жилые здания</t>
  </si>
  <si>
    <t xml:space="preserve">689251, Чукотский АО, Провиденский район,
п. Провидения, 
ул. Полярная, дом 1
</t>
  </si>
  <si>
    <t>087741Н001</t>
  </si>
  <si>
    <t xml:space="preserve">Зарег.                       87-49-02/016/2010-322                 </t>
  </si>
  <si>
    <t xml:space="preserve">689251, Чукотский АО, Провиденский район,
п. Провидения, 
ул. Полярная, дом 3
</t>
  </si>
  <si>
    <t>087741Н002</t>
  </si>
  <si>
    <t>Зарег.              87-49-02/016/2010-332</t>
  </si>
  <si>
    <t>пгт. Провидения, ул. Набережная Дежнева, д.15</t>
  </si>
  <si>
    <t>08774Н116</t>
  </si>
  <si>
    <t>п. Провидения,   ул. Набережная Дежнева 16</t>
  </si>
  <si>
    <t>087741Н061</t>
  </si>
  <si>
    <t>87:07:000000:2697</t>
  </si>
  <si>
    <t>Нежилое помещение 3-1</t>
  </si>
  <si>
    <t>Нежилое помещение 3-2</t>
  </si>
  <si>
    <t>08774Н117</t>
  </si>
  <si>
    <t>Нежилое помещение 5</t>
  </si>
  <si>
    <t>08774Н118</t>
  </si>
  <si>
    <t>87:07:000000:2695</t>
  </si>
  <si>
    <t xml:space="preserve">п. Провидения,   ул. Набережная Дежнева 35 </t>
  </si>
  <si>
    <t>689251, Чукотский АО, Провиденский район,
п. Провидения, 
ул. Полярная, дом 5</t>
  </si>
  <si>
    <t>087741Н003</t>
  </si>
  <si>
    <t>Зарег.              87-49-02/016/2010-331</t>
  </si>
  <si>
    <t>Многоквартирный жилой дом
(квартиры №№6,10,14,19,23,24,26,27,28,29, 30,31,32,33,34,35,37,38,39,40)</t>
  </si>
  <si>
    <t>087741Н004</t>
  </si>
  <si>
    <t>Зарег.              87-49-02/016/2010-333</t>
  </si>
  <si>
    <t xml:space="preserve">Многоквартирный жилой дом
(квартиры №№2,3,4,6,11,13,14,15,16,17,18,19,20,25,27,29,30)
</t>
  </si>
  <si>
    <t>087741Н005</t>
  </si>
  <si>
    <t>Зарег.               87-49-02/016/2010-330</t>
  </si>
  <si>
    <t>087741Н006</t>
  </si>
  <si>
    <t>Зарег.               87:07:060200:000:5291</t>
  </si>
  <si>
    <t>087741Н007</t>
  </si>
  <si>
    <t>Зарег.                 87-49-02/016/2010-328</t>
  </si>
  <si>
    <t>087741Н008</t>
  </si>
  <si>
    <t>Зарег.                87-49-02/016/2010-327</t>
  </si>
  <si>
    <t>087741Н009</t>
  </si>
  <si>
    <t>Зарег.               87-49-02/016/2010-326</t>
  </si>
  <si>
    <t>087741Н010</t>
  </si>
  <si>
    <t>Зарег.                87-49-02/016/2010-325</t>
  </si>
  <si>
    <t>087741Н011</t>
  </si>
  <si>
    <t>Автомобильная дорога по ул. Копейская</t>
  </si>
  <si>
    <t>Автомобильная дорога       с.Энмелен – Полигон ТБО</t>
  </si>
  <si>
    <t>с.Янракыннот</t>
  </si>
  <si>
    <t>Автомобильная дорога по ул. Снежная</t>
  </si>
  <si>
    <t>Автомобильная дорога по ул. Ясная</t>
  </si>
  <si>
    <t>Автомобильная дорога по ул. Северная</t>
  </si>
  <si>
    <t xml:space="preserve">Автомобильная дорога с. Янракыннот – Полигон ТБО </t>
  </si>
  <si>
    <t>Автомобильная дорога с. Янракыннот Водозабор</t>
  </si>
  <si>
    <t>Наружные инженерные сети в с. Новое Чаплино от котельной</t>
  </si>
  <si>
    <t>с. Новое Чаплино</t>
  </si>
  <si>
    <t>087742Н110</t>
  </si>
  <si>
    <t>2,5594км.</t>
  </si>
  <si>
    <t>Склад-угольник</t>
  </si>
  <si>
    <t>В87706Н074</t>
  </si>
  <si>
    <t>2006г</t>
  </si>
  <si>
    <t>Овощехранилище</t>
  </si>
  <si>
    <t>В87706Н057</t>
  </si>
  <si>
    <t>Дизельная электростанция с гаражом         (до переименования "Гараж")</t>
  </si>
  <si>
    <t>В87706Н047</t>
  </si>
  <si>
    <t>1965г</t>
  </si>
  <si>
    <t>Холодильный склад</t>
  </si>
  <si>
    <t>В87706Н044</t>
  </si>
  <si>
    <t>1990г</t>
  </si>
  <si>
    <t>Нежилое здание, Здание сельского ФАП</t>
  </si>
  <si>
    <t>с. Новое Чаплино ул. Мира 6</t>
  </si>
  <si>
    <t>87:07:040001:172</t>
  </si>
  <si>
    <t>ФАП села Новое Чаплино</t>
  </si>
  <si>
    <t>с. Новое Чаплино ул. Дружбы 6</t>
  </si>
  <si>
    <t>087730Н006</t>
  </si>
  <si>
    <t>с. Новое Чаплино, улица Матлю, дом 4</t>
  </si>
  <si>
    <t>087742Н117</t>
  </si>
  <si>
    <t>Комплекс модулей в с.п. Новое Чаплино</t>
  </si>
  <si>
    <t>с. Новое Чаплино, улица Мира 9а</t>
  </si>
  <si>
    <t>087742Н118</t>
  </si>
  <si>
    <t>Водозаборная скважина в с. Новое Чаплино"</t>
  </si>
  <si>
    <t xml:space="preserve">с. Новое Чаплино      </t>
  </si>
  <si>
    <t>Здание</t>
  </si>
  <si>
    <t>46,70     125311</t>
  </si>
  <si>
    <t>Нежилое помещение 2 (подвал)</t>
  </si>
  <si>
    <t>п. Провидения,    ул. Полярная 1</t>
  </si>
  <si>
    <t>087741Н070</t>
  </si>
  <si>
    <t>Нежилое помещение 3 (подвал)</t>
  </si>
  <si>
    <t>08774Н101</t>
  </si>
  <si>
    <t>8707:000000:498</t>
  </si>
  <si>
    <t>Мед. склад</t>
  </si>
  <si>
    <t>Нежилое помещение 4 (1 этаж)</t>
  </si>
  <si>
    <t>44-49 на плане</t>
  </si>
  <si>
    <t>Нежилое помещение 5 (1 этаж)</t>
  </si>
  <si>
    <t>5 (№1, 2, 3, 4, 5, 6, 7, 8, 9, 10, 11, 12, 13, 50, 51, 52, 53, 54, 55, 56 на поэтажном плане здания)</t>
  </si>
  <si>
    <t>46,66       218240</t>
  </si>
  <si>
    <t>п. Провидения,   ул. Полярная 3</t>
  </si>
  <si>
    <t xml:space="preserve">Встроенное помещение </t>
  </si>
  <si>
    <t>п. Провидения,     ул. Полярная 8</t>
  </si>
  <si>
    <t>п. Провидения,   ул. Полярная 10</t>
  </si>
  <si>
    <t>087741Н077</t>
  </si>
  <si>
    <t>08774Н105</t>
  </si>
  <si>
    <t>08774Н106</t>
  </si>
  <si>
    <t>п. Провидения,       ул. Полярная 26</t>
  </si>
  <si>
    <t>087741Н080</t>
  </si>
  <si>
    <t>Нежилое помещение</t>
  </si>
  <si>
    <t>п. Провидения,    ул.Эскимосская 18</t>
  </si>
  <si>
    <t>087741Н054</t>
  </si>
  <si>
    <t xml:space="preserve">689251, Чукотский АО, Провиденский район,
с. Энмелен,
ул. Центральня, дом 18а
</t>
  </si>
  <si>
    <t xml:space="preserve">689251, Чукотский АО, Провиденский район,
с. Энмелен,
ул. Центральня, дом 16а
</t>
  </si>
  <si>
    <t>Зарег.        87:07:060200:000:2228</t>
  </si>
  <si>
    <t>087741Н028</t>
  </si>
  <si>
    <t>Зарег.                 87-49-02/016/2010-448</t>
  </si>
  <si>
    <t xml:space="preserve">Многоквартирный жилой дом
(квартиры №№3,4,10,15,16)
</t>
  </si>
  <si>
    <t>087741Н029</t>
  </si>
  <si>
    <t>Зарег.   87:07:060200:000:2230</t>
  </si>
  <si>
    <t xml:space="preserve">Многоквартирный жилой дом
(квартиры №№1,3,4,5,7,8,9, 11,14)
</t>
  </si>
  <si>
    <t>087741Н030</t>
  </si>
  <si>
    <t>Зарег.               87-49-02/016/2010-687</t>
  </si>
  <si>
    <t>087741Н031</t>
  </si>
  <si>
    <t>Зарег.              87-49-02/016/2010-453</t>
  </si>
  <si>
    <t>087741Н032</t>
  </si>
  <si>
    <t>с. Нунлигран</t>
  </si>
  <si>
    <t>В87706Н029</t>
  </si>
  <si>
    <t>1986г</t>
  </si>
  <si>
    <t>Здание коровника</t>
  </si>
  <si>
    <t>В87706Н031</t>
  </si>
  <si>
    <t>1985г</t>
  </si>
  <si>
    <t>Здание гаража</t>
  </si>
  <si>
    <t>В87706Н034</t>
  </si>
  <si>
    <t>1982г</t>
  </si>
  <si>
    <t>с. Нунлигран, ул. Центральная 2</t>
  </si>
  <si>
    <t>В87706Н035</t>
  </si>
  <si>
    <t>87:07:050001:47</t>
  </si>
  <si>
    <t>1981г. 2000г. 2008г.</t>
  </si>
  <si>
    <t>Здание электростанции</t>
  </si>
  <si>
    <t>1977г</t>
  </si>
  <si>
    <t>Зверокормокухня</t>
  </si>
  <si>
    <t>В87706Н030</t>
  </si>
  <si>
    <t>1979г</t>
  </si>
  <si>
    <t>В87706Н090</t>
  </si>
  <si>
    <t>1989г</t>
  </si>
  <si>
    <t>Топливно-заправ.колонка</t>
  </si>
  <si>
    <t>В87706Н091</t>
  </si>
  <si>
    <t xml:space="preserve">689251, Чукотский АО, Провиденский район,
с. Новое Чаплино,
ул. Советская, дом 8/1
</t>
  </si>
  <si>
    <t>087742Н013</t>
  </si>
  <si>
    <t>Зарег.         87:07:020200:000:6789</t>
  </si>
  <si>
    <t xml:space="preserve">689251, Чукотский АО, Провиденский район,
с. Новое Чаплино,
ул. Советская, дом 18
</t>
  </si>
  <si>
    <t>087742Н014</t>
  </si>
  <si>
    <t>Зарег.         87:07:020200:000:6838</t>
  </si>
  <si>
    <t xml:space="preserve">689251, Чукотский АО, Провиденский район,
с. Новое Чаплино,
ул. Советская, дом 10
</t>
  </si>
  <si>
    <t>087742Н015</t>
  </si>
  <si>
    <t>Зарег.         87:07:020200:000:7058</t>
  </si>
  <si>
    <t xml:space="preserve">689251, Чукотский АО, Провиденский район,
с. Новое Чаплино,
ул. Советская, дом 10/1
</t>
  </si>
  <si>
    <t>087742Н016</t>
  </si>
  <si>
    <t>Зарег.         87:07:020200:000:6790</t>
  </si>
  <si>
    <t xml:space="preserve">689251, Чукотский АО, Провиденский район,
с. Новое Чаплино,
ул. Советская, дом 12
</t>
  </si>
  <si>
    <t>087742Н017</t>
  </si>
  <si>
    <t>Зарег.         87:07:020200:000:6835</t>
  </si>
  <si>
    <t xml:space="preserve">689251, Чукотский АО, Провиденский район,
с. Новое Чаплино,
ул. Советская, дом 14
</t>
  </si>
  <si>
    <t>087742Н018</t>
  </si>
  <si>
    <t>Зарег.         87:07:020200:000:6836</t>
  </si>
  <si>
    <t xml:space="preserve">689251, Чукотский АО, Провиденский район,
с. Новое Чаплино,
ул. Советская, дом 16
</t>
  </si>
  <si>
    <t>087742Н019</t>
  </si>
  <si>
    <t>Зарег.         87:07:020200:000:6837</t>
  </si>
  <si>
    <t>Зарег.                87-49-02/016/2010-324</t>
  </si>
  <si>
    <t>087741Н012</t>
  </si>
  <si>
    <t>Зарег.                87:07:060200:000:2190</t>
  </si>
  <si>
    <t>087741Н014</t>
  </si>
  <si>
    <t>Зарег.                87:07:060200:000:2945</t>
  </si>
  <si>
    <t>087741Н015</t>
  </si>
  <si>
    <t>Зарег.                87:07:060200:000:5783</t>
  </si>
  <si>
    <t>087741Н016</t>
  </si>
  <si>
    <t>Зарег.                 87-49-02/016/2010-437</t>
  </si>
  <si>
    <t>087741Н017</t>
  </si>
  <si>
    <t>Зарег.                 87-49-02/016/2010-439</t>
  </si>
  <si>
    <t>087741Н018</t>
  </si>
  <si>
    <t>Зарег.                  87:07:060200:000:5248</t>
  </si>
  <si>
    <t xml:space="preserve">Многоквартирный жилой дом
(квартиры №№.1,2,3,4,7,13, 14,15,16,17,18,19, 20,23,26,27,29,32, 33,34,35,36,37, 38,39)
</t>
  </si>
  <si>
    <t xml:space="preserve">689251, Чукотский АО, Провиденский район,
п. Провидения, 
ул. Чукотская, дом 3
</t>
  </si>
  <si>
    <t>087741Н019</t>
  </si>
  <si>
    <t>Зарег.                 87-49-02/016/2010-440</t>
  </si>
  <si>
    <t>087741Н020</t>
  </si>
  <si>
    <t>087740Н018</t>
  </si>
  <si>
    <t>8707:000000:1000</t>
  </si>
  <si>
    <t>Нежилое помещение 1 (подвал)</t>
  </si>
  <si>
    <t xml:space="preserve">689251, Чукотский АО, Провиденский район,
с. Новое Чаплино,
ул. Майна, дом 13
</t>
  </si>
  <si>
    <t>087742Н050</t>
  </si>
  <si>
    <t>Зарег.         87:07:020200:000:7051</t>
  </si>
  <si>
    <t xml:space="preserve">689251, Чукотский АО, Провиденский район,
с. Новое Чаплино,
ул. Майна, дом 14
</t>
  </si>
  <si>
    <t>087742Н051</t>
  </si>
  <si>
    <t>Зарег.         87:07:020200:000:6774</t>
  </si>
  <si>
    <t xml:space="preserve">689251, Чукотский АО, Провиденский район,
с. Новое Чаплино,
ул. Майна, дом 15
</t>
  </si>
  <si>
    <t>087742Н052</t>
  </si>
  <si>
    <t>Зарег.         87:07:020200:000:7052</t>
  </si>
  <si>
    <t xml:space="preserve">689251, Чукотский АО, Провиденский район,
с. Новое Чаплино,
ул. Майна, дом 16
</t>
  </si>
  <si>
    <t>087742Н053</t>
  </si>
  <si>
    <t>Зарег.         87:07:020200:000:6775</t>
  </si>
  <si>
    <t xml:space="preserve">689251, Чукотский АО, Провиденский район,
с. Новое Чаплино,
ул. Майна, дом 17
</t>
  </si>
  <si>
    <t>Зарег.                  87:07:060200:000:1788</t>
  </si>
  <si>
    <t>087741Н021</t>
  </si>
  <si>
    <t>Зарег.                87:07:060200:000:4308</t>
  </si>
  <si>
    <t>087741Н022</t>
  </si>
  <si>
    <t>Зарег.                 87-49-02/016/2010-442</t>
  </si>
  <si>
    <t xml:space="preserve">Многоквартирный жилой дом
(квартиры №№11,12,13,14,15,16)
</t>
  </si>
  <si>
    <t>087741Н038</t>
  </si>
  <si>
    <t>Зарег.                 87-49-02/016/2010-034</t>
  </si>
  <si>
    <t xml:space="preserve">Многоквартирный жилой дом
(квартира №2)
</t>
  </si>
  <si>
    <t>087741Н023</t>
  </si>
  <si>
    <t>Зарег.               87-49-02/016/2010-683</t>
  </si>
  <si>
    <t>087741Н024</t>
  </si>
  <si>
    <t>Зарег.               87-49-02/016/2010-444</t>
  </si>
  <si>
    <t>087741Н025</t>
  </si>
  <si>
    <t>Зарег.               87-49-02/016/2010-446</t>
  </si>
  <si>
    <t>087741Н026</t>
  </si>
  <si>
    <t>Зарег.          87:07:060200:000:4208</t>
  </si>
  <si>
    <t>087741Н027</t>
  </si>
  <si>
    <t xml:space="preserve">689251, Чукотский АО, Провиденский район,
с. Новое Чаплино,
ул. Матлю, дом 10
</t>
  </si>
  <si>
    <t>087742Н070</t>
  </si>
  <si>
    <t>Зарег.         87:07:020200:000:6829</t>
  </si>
  <si>
    <t xml:space="preserve">689251, Чукотский АО, Провиденский район,
с. Новое Чаплино,
ул. Матлю, дом 11
</t>
  </si>
  <si>
    <t>087742Н071</t>
  </si>
  <si>
    <t>Зарег.         87:07:020200:000:6821</t>
  </si>
  <si>
    <t>Зарег.                 87-49-02/016/2010-686</t>
  </si>
  <si>
    <t xml:space="preserve">689251, Чукотский АО, Провиденский район,
п. Провидения, 
ул. Н.Дежнева, дом 45/3
</t>
  </si>
  <si>
    <t>087741Н033</t>
  </si>
  <si>
    <t>Зарег.      87:07:060200:000:5290</t>
  </si>
  <si>
    <t xml:space="preserve">689251, Чукотский АО, Провиденский район,
п. Провидения, 
ул. Н.Дежнева, дом 47
</t>
  </si>
  <si>
    <t>087741Н034</t>
  </si>
  <si>
    <t>Зарег.                   87-49-02/016/2010-455</t>
  </si>
  <si>
    <t xml:space="preserve">689251, Чукотский АО, Провиденский район,
п. Провидения, 
ул. Н.Дежнева, дом 47/1
</t>
  </si>
  <si>
    <t>с. Сиреники ул. Северная 2а</t>
  </si>
  <si>
    <t>с. Нунлигран, ул. Тундровая 1</t>
  </si>
  <si>
    <t>с. Нунлигран ул. Центральная 2</t>
  </si>
  <si>
    <t>087741Н390</t>
  </si>
  <si>
    <t>087741Н391</t>
  </si>
  <si>
    <t>087741Н392</t>
  </si>
  <si>
    <t>087741Н393</t>
  </si>
  <si>
    <t>087741Н394</t>
  </si>
  <si>
    <t>087741Н395</t>
  </si>
  <si>
    <t>с. Энмелен, ул Набережная Чирикова 10</t>
  </si>
  <si>
    <t>с. Энмелен, ул Набережная Чирикова 14</t>
  </si>
  <si>
    <t>08774Н109</t>
  </si>
  <si>
    <t>08774Н110</t>
  </si>
  <si>
    <t>Включть</t>
  </si>
  <si>
    <t>08774Н111</t>
  </si>
  <si>
    <t>87:07:030001:305</t>
  </si>
  <si>
    <t>Многоквартирный дом со встроеными жилыми помещениями</t>
  </si>
  <si>
    <t>Зарег.   87:07:060200:000:2151</t>
  </si>
  <si>
    <t xml:space="preserve">689251, Чукотский АО, Провиденский район,
с. Новое Чаплино,
ул. Советская, дом 1
</t>
  </si>
  <si>
    <t>087742Н002</t>
  </si>
  <si>
    <t>Зарег.         87:07:020200:000:6779</t>
  </si>
  <si>
    <t xml:space="preserve">689251, Чукотский АО, Провиденский район,
с. Новое Чаплино,
ул. Советская, дом 2/1
</t>
  </si>
  <si>
    <t>087742Н004</t>
  </si>
  <si>
    <t>Зарег.         87:07:020200:000:6786</t>
  </si>
  <si>
    <t xml:space="preserve">689251, Чукотский АО, Провиденский район,
с. Новое Чаплино,
ул. Советская, дом 3
</t>
  </si>
  <si>
    <t>087742Н005</t>
  </si>
  <si>
    <t>Зарег.         87:07:020200:000:6780</t>
  </si>
  <si>
    <t xml:space="preserve">689251, Чукотский АО, Провиденский район,
с. Новое Чаплино,
ул. Советская, дом 4
</t>
  </si>
  <si>
    <t>087742Н006</t>
  </si>
  <si>
    <t>Зарег.         87:07:020200:000:6784</t>
  </si>
  <si>
    <t xml:space="preserve">689251, Чукотский АО, Провиденский район,
с. Новое Чаплино,
ул. Советская, дом 4/1
</t>
  </si>
  <si>
    <t>087742Н007</t>
  </si>
  <si>
    <t>Зарег.         87:07:020200:000:6787</t>
  </si>
  <si>
    <t xml:space="preserve">689251, Чукотский АО, Провиденский район,
с. Новое Чаплино,
ул. Советская, дом 5
</t>
  </si>
  <si>
    <t>087742Н008</t>
  </si>
  <si>
    <t>Зарег.         87:07:020200:000:6781</t>
  </si>
  <si>
    <t xml:space="preserve">689251, Чукотский АО, Провиденский район,
с. Новое Чаплино,
ул. Советская, дом 6
</t>
  </si>
  <si>
    <t>087742Н009</t>
  </si>
  <si>
    <t>Зарег.         87:07:020200:000:6785</t>
  </si>
  <si>
    <t xml:space="preserve">689251, Чукотский АО, Провиденский район,
с. Новое Чаплино,
ул. Советская, дом 6/1
</t>
  </si>
  <si>
    <t>087742Н010</t>
  </si>
  <si>
    <t>Зарег.         87:07:020200:000:6788</t>
  </si>
  <si>
    <t>087742Н011</t>
  </si>
  <si>
    <t>Зарег.         87:07:020200:000:6782</t>
  </si>
  <si>
    <t>087742Н012</t>
  </si>
  <si>
    <t>Зарег.         87:07:020200:000:7057</t>
  </si>
  <si>
    <t>пгт. Провидения, ул.Н-Дежнева 51 кв.7</t>
  </si>
  <si>
    <t>87:07:000000:2349</t>
  </si>
  <si>
    <t xml:space="preserve">689251, Чукотский АО, Провиденский район,
с. Новое Чаплино,
ул. Дружбы, дом 19
</t>
  </si>
  <si>
    <t>087742Н099</t>
  </si>
  <si>
    <t>Зарег.         87:07:020200:000:3944</t>
  </si>
  <si>
    <t>Многоквартирный жилой дом (квартиры №№1,2)</t>
  </si>
  <si>
    <t xml:space="preserve">689251, Чукотский АО, Провиденский район,
с. Новое Чаплино,
ул. Советская, дом 15
</t>
  </si>
  <si>
    <t>087742Н100</t>
  </si>
  <si>
    <t>Зарег.         87:07:020200:000:5079</t>
  </si>
  <si>
    <t xml:space="preserve">689251, Чукотский АО, Провиденский район,
с. Новое Чаплино,
ул. Советская, дом 15/1
</t>
  </si>
  <si>
    <t xml:space="preserve">689251, Чукотский АО, Провиденский район,
с. Новое Чаплино,
ул. Советская, дом 13/1
</t>
  </si>
  <si>
    <t>087742Н101</t>
  </si>
  <si>
    <t xml:space="preserve">689251, Чукотский АО, Провиденский район,
с. Новое Чаплино,
ул. Советская, дом 13
</t>
  </si>
  <si>
    <t>087742Н102</t>
  </si>
  <si>
    <t xml:space="preserve">689251, Чукотский АО, Провиденский район,
с. Новое Чаплино,
ул. Советская, дом 9
</t>
  </si>
  <si>
    <t>087742Н103</t>
  </si>
  <si>
    <t>Зарег.         87:07:020200:000:4198</t>
  </si>
  <si>
    <t xml:space="preserve">689251, Чукотский АО, Провиденский район,
с. Новое Чаплино,
ул. Советская, дом 11
</t>
  </si>
  <si>
    <t>087742Н104</t>
  </si>
  <si>
    <t>Зарег.         87:07:020200:000:6043</t>
  </si>
  <si>
    <t xml:space="preserve">689251, Чукотский АО, Провиденский район,
с. Новое Чаплино,
ул. Советская, дом 20
</t>
  </si>
  <si>
    <t>087742Н020</t>
  </si>
  <si>
    <t>Зарег.         87:07:020200:000:6839</t>
  </si>
  <si>
    <t xml:space="preserve">689251, Чукотский АО, Провиденский район,
с. Новое Чаплино,
ул. Советская, дом 22
</t>
  </si>
  <si>
    <t>087742Н021</t>
  </si>
  <si>
    <t>Зарег.         87:07:020200:000:6840</t>
  </si>
  <si>
    <t xml:space="preserve">689251, Чукотский АО, Провиденский район,
с. Новое Чаплино,
ул. Советская, дом 24
</t>
  </si>
  <si>
    <t>087742Н022</t>
  </si>
  <si>
    <t xml:space="preserve">    городского округа №01   от     29 января 2019 года</t>
  </si>
  <si>
    <t xml:space="preserve">689251, Чукотский АО, Провиденский район,
с. Новое Чаплино,
ул. Мира, дом 12
</t>
  </si>
  <si>
    <t>087742Н034</t>
  </si>
  <si>
    <t>Зарег.         87:07:020200:000:6846</t>
  </si>
  <si>
    <t xml:space="preserve">689251, Чукотский АО, Провиденский район,
с. Новое Чаплино,
ул. Мира, дом 14
</t>
  </si>
  <si>
    <t>087742Н035</t>
  </si>
  <si>
    <t>Зарег.         87:07:020200:000:3947</t>
  </si>
  <si>
    <t xml:space="preserve">689251, Чукотский АО, Провиденский район,
с. Новое Чаплино,
ул. Мира, дом 16
</t>
  </si>
  <si>
    <t>087742Н036</t>
  </si>
  <si>
    <t>Зарег.         87:07:020200:000:3948</t>
  </si>
  <si>
    <t xml:space="preserve">689251, Чукотский АО, Провиденский район,
с. Новое Чаплино,
ул. Мира, дом 18
</t>
  </si>
  <si>
    <t>087742Н037</t>
  </si>
  <si>
    <t>Зарег.         87:07:020200:000:3949</t>
  </si>
  <si>
    <t xml:space="preserve">689251, Чукотский АО, Провиденский район,
с. Новое Чаплино,
ул. Мира, дом 20
</t>
  </si>
  <si>
    <t>087742Н038</t>
  </si>
  <si>
    <t>Зарег.         87:07:020200:000:6791</t>
  </si>
  <si>
    <t xml:space="preserve">689251, Чукотский АО, Провиденский район,
с. Новое Чаплино,
ул. Майна, дом 2
</t>
  </si>
  <si>
    <t>087742Н039</t>
  </si>
  <si>
    <t>Зарег.         87:07:020200:000:6768</t>
  </si>
  <si>
    <t xml:space="preserve">689251, Чукотский АО, Провиденский район,
с. Новое Чаплино,
ул. Майна, дом 3
</t>
  </si>
  <si>
    <t>087742Н040</t>
  </si>
  <si>
    <t>Зарег.         87:07:020200:000:7046</t>
  </si>
  <si>
    <t xml:space="preserve">689251, Чукотский АО, Провиденский район,
с. Новое Чаплино,
ул. Майна, дом 4
</t>
  </si>
  <si>
    <t>087742Н041</t>
  </si>
  <si>
    <t>Зарег.         87:07:020200:000:6769</t>
  </si>
  <si>
    <t xml:space="preserve">689251, Чукотский АО, Провиденский район,
с. Новое Чаплино,
ул. Майна, дом 5
</t>
  </si>
  <si>
    <t>087742Н042</t>
  </si>
  <si>
    <t>Зарег.         87:07:020200:000:7047</t>
  </si>
  <si>
    <t xml:space="preserve">689251, Чукотский АО, Провиденский район,
с. Новое Чаплино,
ул. Майна, дом 6
</t>
  </si>
  <si>
    <t>087742Н043</t>
  </si>
  <si>
    <t>Зарег.         87:07:020200:000:6770</t>
  </si>
  <si>
    <t xml:space="preserve">689251, Чукотский АО, Провиденский район,
с. Новое Чаплино,
ул. Майна, дом 7
</t>
  </si>
  <si>
    <t>087742Н044</t>
  </si>
  <si>
    <t>Зарег.         87:07:020200:000:7048</t>
  </si>
  <si>
    <t xml:space="preserve">689251, Чукотский АО, Провиденский район,
с. Новое Чаплино,
ул. Майна, дом 8
</t>
  </si>
  <si>
    <t>087742Н045</t>
  </si>
  <si>
    <t>Зарег.         87:07:020200:000:6771</t>
  </si>
  <si>
    <t xml:space="preserve">689251, Чукотский АО, Провиденский район,
с. Новое Чаплино,
ул. Майна, дом 9
</t>
  </si>
  <si>
    <t>087742Н046</t>
  </si>
  <si>
    <t>Зарег.         87:07:020200:000:7049</t>
  </si>
  <si>
    <t xml:space="preserve">689251, Чукотский АО, Провиденский район,
с. Новое Чаплино,
ул. Майна, дом 10
</t>
  </si>
  <si>
    <t>087742Н047</t>
  </si>
  <si>
    <t>Зарег.         87:07:020200:000:6772</t>
  </si>
  <si>
    <t xml:space="preserve">689251, Чукотский АО, Провиденский район,
с. Новое Чаплино,
ул. Майна, дом 11
</t>
  </si>
  <si>
    <t>087742Н048</t>
  </si>
  <si>
    <t>Зарег.         87:07:020200:000:7050</t>
  </si>
  <si>
    <t xml:space="preserve">689251, Чукотский АО, Провиденский район,
с. Новое Чаплино,
ул. Майна, дом 12
</t>
  </si>
  <si>
    <t>087742Н049</t>
  </si>
  <si>
    <t>Зарег.         87:07:020200:000:6773</t>
  </si>
  <si>
    <t xml:space="preserve">689251, Чукотский АО, Провиденский район,
с. Сиреники,
ул. Нутаугье, дом 10а
</t>
  </si>
  <si>
    <t>087743Н010</t>
  </si>
  <si>
    <t>87:07:080200:000:7346</t>
  </si>
  <si>
    <t xml:space="preserve">689251, Чукотский АО, Провиденский район,
с. Сиреники,
ул. Нутаугье, дом 12
</t>
  </si>
  <si>
    <t>087743Н011</t>
  </si>
  <si>
    <t>87:07:080200:000:6059</t>
  </si>
  <si>
    <t>Многоквартирный жилой дом (квартиры №№1,3,4)</t>
  </si>
  <si>
    <t xml:space="preserve">689251, Чукотский АО, Провиденский район,
с. Сиреники,
ул. Нутаугье, дом 12а
</t>
  </si>
  <si>
    <t>087743Н012</t>
  </si>
  <si>
    <t>87:07:080200:000:2808</t>
  </si>
  <si>
    <t xml:space="preserve">689251, Чукотский АО, Провиденский район,
с. Сиреники,
ул. Нутаугье, дом 14а
</t>
  </si>
  <si>
    <t>087743Н014</t>
  </si>
  <si>
    <t>87:07:080200:000:6057</t>
  </si>
  <si>
    <t>Многоквартирный жилой дом (квартира №1)</t>
  </si>
  <si>
    <t xml:space="preserve">689251, Чукотский АО, Провиденский район,
с. Сиреники,
ул. Нутаугье, дом 14
</t>
  </si>
  <si>
    <t>087743Н015</t>
  </si>
  <si>
    <t>87:07:080200:000:6058</t>
  </si>
  <si>
    <t xml:space="preserve">689251, Чукотский АО, Провиденский район,
с. Сиреники,
ул. Нутаугье, дом 19а
</t>
  </si>
  <si>
    <t>087743Н016</t>
  </si>
  <si>
    <t>87:07:080200:000:2677</t>
  </si>
  <si>
    <t xml:space="preserve">689251, Чукотский АО, Провиденский район,
с. Сиреники,
ул. Нутаугье, дом 20
</t>
  </si>
  <si>
    <t>087743Н018</t>
  </si>
  <si>
    <t>87:07:080200:000:6056</t>
  </si>
  <si>
    <t xml:space="preserve">689251, Чукотский АО, Провиденский район,
с. Сиреники,
ул. Нутаугье, дом 22
</t>
  </si>
  <si>
    <t>087743Н019</t>
  </si>
  <si>
    <t xml:space="preserve">689251, Чукотский АО, Провиденский район,
с. Сиреники,
ул. Отке, дом 1
</t>
  </si>
  <si>
    <t>087743Н020</t>
  </si>
  <si>
    <t>87:07:080200:000:5011</t>
  </si>
  <si>
    <t xml:space="preserve">689251, Чукотский АО, Провиденский район,
с. Сиреники, 
ул. Отке, дом 7а
</t>
  </si>
  <si>
    <t>087743Н021</t>
  </si>
  <si>
    <t>87:07:080200:000:2593</t>
  </si>
  <si>
    <t xml:space="preserve">689251, Чукотский АО, Провиденский район,
с. Сиреники,
ул. Отке, дом 9а
</t>
  </si>
  <si>
    <t>087743Н022</t>
  </si>
  <si>
    <t>87:07:080200:000:2687</t>
  </si>
  <si>
    <t xml:space="preserve">689251, Чукотский АО, Провиденский район,
с. Сиреники,
ул. Отке, дом 10а 
</t>
  </si>
  <si>
    <t>087743Н023</t>
  </si>
  <si>
    <t>87:07:080200:000:2779</t>
  </si>
  <si>
    <t xml:space="preserve">689251, Чукотский АО, Провиденский район,
с. Сиреники,
ул. Отке, дом 11а
</t>
  </si>
  <si>
    <t>087743Н024</t>
  </si>
  <si>
    <t>87:07:080200:000:2766</t>
  </si>
  <si>
    <t xml:space="preserve">689251, Чукотский АО, Провиденский район,
с. Сиреники,
ул. Отке, дом 6а 
</t>
  </si>
  <si>
    <t>087743Н025</t>
  </si>
  <si>
    <t>87:07:080200:000:2097</t>
  </si>
  <si>
    <t xml:space="preserve">689251, Чукотский АО, Провиденский район,
с. Сиреники,
ул. Отке, дом 15 
</t>
  </si>
  <si>
    <t>087743Н027</t>
  </si>
  <si>
    <t>87:07:080200:000:6060</t>
  </si>
  <si>
    <t>087743Н031</t>
  </si>
  <si>
    <t xml:space="preserve">689251, Чукотский АО, Провиденский район,
с. Сиреники,
ул. Мандрикова, дом 12
</t>
  </si>
  <si>
    <t>087742Н054</t>
  </si>
  <si>
    <t>Зарег.         87:07:020200:000:7053</t>
  </si>
  <si>
    <t xml:space="preserve">689251, Чукотский АО, Провиденский район,
с. Новое Чаплино,
ул. Майна, дом 18
</t>
  </si>
  <si>
    <t>087742Н055</t>
  </si>
  <si>
    <t>Зарег.         87:07:020200:000:6776</t>
  </si>
  <si>
    <t xml:space="preserve">689251, Чукотский АО, Провиденский район,
с. Новое Чаплино,
ул. Майна, дом 19
</t>
  </si>
  <si>
    <t>087742Н056</t>
  </si>
  <si>
    <t>Зарег.         87:07:020200:000:7054</t>
  </si>
  <si>
    <t xml:space="preserve">689251, Чукотский АО, Провиденский район,
с. Новое Чаплино,
ул. Майна, дом 20
</t>
  </si>
  <si>
    <t>087742Н057</t>
  </si>
  <si>
    <t>Зарег.         87:07:020200:000:6777</t>
  </si>
  <si>
    <t xml:space="preserve">689251, Чукотский АО, Провиденский район,
с. Новое Чаплино,
ул. Матлю, дом 12
</t>
  </si>
  <si>
    <t>087742Н072</t>
  </si>
  <si>
    <t>Зарег.         87:07:020200:000:6830</t>
  </si>
  <si>
    <t xml:space="preserve">689251, Чукотский АО, Провиденский район,
с. Новое Чаплино,
ул. Матлю, дом 13
</t>
  </si>
  <si>
    <t>087742Н073</t>
  </si>
  <si>
    <t>Зарег.         87:07:020200:000:6822</t>
  </si>
  <si>
    <t xml:space="preserve">689251, Чукотский АО, Провиденский район,
с. Новое Чаплино,
ул. Матлю, дом 14
</t>
  </si>
  <si>
    <t>087742Н074</t>
  </si>
  <si>
    <t>Зарег.         87:07:020200:000:6831</t>
  </si>
  <si>
    <t xml:space="preserve">689251, Чукотский АО, Провиденский район,
с. Новое Чаплино,
ул. Матлю, дом 15
</t>
  </si>
  <si>
    <t>087742Н075</t>
  </si>
  <si>
    <t>Зарег.         87:07:020200:000:6823</t>
  </si>
  <si>
    <t xml:space="preserve">689251, Чукотский АО, Провиденский район,
с. Новое Чаплино,
ул. Матлю, дом 16
</t>
  </si>
  <si>
    <t>087742Н076</t>
  </si>
  <si>
    <t>Зарег.         87:07:020200:000:6832</t>
  </si>
  <si>
    <t xml:space="preserve">689251, Чукотский АО, Провиденский район,
с. Новое Чаплино,
ул. Матлю, дом 17
</t>
  </si>
  <si>
    <t>087742Н077</t>
  </si>
  <si>
    <t>Зарег.         87:07:020200:000:6824</t>
  </si>
  <si>
    <t xml:space="preserve">689251, Чукотский АО, Провиденский район,
с. Новое Чаплино,
ул. Матлю, дом 18
</t>
  </si>
  <si>
    <t>087742Н078</t>
  </si>
  <si>
    <t>Зарег.         87:07:020200:000:6833</t>
  </si>
  <si>
    <t xml:space="preserve">689251, Чукотский АО, Провиденский район,
с. Новое Чаплино,
ул. Матлю, дом 19
</t>
  </si>
  <si>
    <t>087742Н079</t>
  </si>
  <si>
    <t>Зарег.         87:07:020200:000:6825</t>
  </si>
  <si>
    <t xml:space="preserve">689251, Чукотский АО, Провиденский район,
с. Новое Чаплино,
ул. Матлю, дом 20
</t>
  </si>
  <si>
    <t>087742Н080</t>
  </si>
  <si>
    <t>Зарег.         87:07:020200:000:6834</t>
  </si>
  <si>
    <t xml:space="preserve">689251, Чукотский АО, Провиденский район,
с. Новое Чаплино,
ул. Матлю, дом 21
</t>
  </si>
  <si>
    <t>087742Н081</t>
  </si>
  <si>
    <t>Зарег.         87:07:020200:000:6826</t>
  </si>
  <si>
    <t xml:space="preserve">689251, Чукотский АО, Провиденский район,
с. Новое Чаплино,
ул. Матлю, дом 22
</t>
  </si>
  <si>
    <t>087742Н082</t>
  </si>
  <si>
    <t>Зарег.         87:07:020200:000:6798</t>
  </si>
  <si>
    <t xml:space="preserve">689251, Чукотский АО, Провиденский район,
с. Новое Чаплино,
ул. Матлю, дом 23
</t>
  </si>
  <si>
    <t>087742Н083</t>
  </si>
  <si>
    <t>Зарег.         87:07:020200:000:6796</t>
  </si>
  <si>
    <t xml:space="preserve">689251, Чукотский АО, Провиденский район,
с. Новое Чаплино,
ул. Дружбы, дом 1
</t>
  </si>
  <si>
    <t>087741Н037</t>
  </si>
  <si>
    <t>по Свидетельству   87:07:060200:000:2231</t>
  </si>
  <si>
    <t xml:space="preserve">689251, Чукотский АО, Провиденский район,
п. Провидения, 
ул. Н.Дежнева, дом 51
</t>
  </si>
  <si>
    <t>087741Н035</t>
  </si>
  <si>
    <t>Зарег.   87:07:060200:000:3799</t>
  </si>
  <si>
    <t xml:space="preserve">689251, Чукотский АО, Провиденский район,
п. Провидения, 
ул. Н.Дежнева, дом 53
</t>
  </si>
  <si>
    <t>087741Н036</t>
  </si>
  <si>
    <t>87:07:100300:000:70</t>
  </si>
  <si>
    <t>689251, Чукотский АО, Провиденский район,
с. Энмелен, 
ул. Заречная, дом 5</t>
  </si>
  <si>
    <t>087744Н002</t>
  </si>
  <si>
    <t>87:07:100300:000:3152</t>
  </si>
  <si>
    <t xml:space="preserve">689251, Чукотский АО, Провиденский район,
с. Энмелен,
ул. Заречная, дом 6 
</t>
  </si>
  <si>
    <t>087744Н003</t>
  </si>
  <si>
    <t>87:07:100300:000:3153</t>
  </si>
  <si>
    <t xml:space="preserve">689251, Чукотский АО, Провиденский район,
с. Энмелен,
ул. Заречная, дом 9 
</t>
  </si>
  <si>
    <t>087744Н004</t>
  </si>
  <si>
    <t>689251, Чукотский АО, Провиденский район,
с. Энмелен,
ул. Заречная, дом 10</t>
  </si>
  <si>
    <t>087744Н005</t>
  </si>
  <si>
    <t>87:07:100300:000:3091</t>
  </si>
  <si>
    <t xml:space="preserve">689251, Чукотский АО, Провиденский район,
с. Энмелен,
ул. Заречная, дом 11
</t>
  </si>
  <si>
    <t>087744Н006</t>
  </si>
  <si>
    <t>87:07:100300:000:3093</t>
  </si>
  <si>
    <t xml:space="preserve">689251, Чукотский АО, Провиденский район,
с. Энмелен,
ул. Заречная, дом 12
</t>
  </si>
  <si>
    <t>087744Н007</t>
  </si>
  <si>
    <t>87:07:100300:000:3090</t>
  </si>
  <si>
    <t xml:space="preserve">689251, Чукотский АО, Провиденский район,
с. Энмелен,
ул. Заречная, дом 13
</t>
  </si>
  <si>
    <t>087744Н008</t>
  </si>
  <si>
    <t>87:07:100300:000:3253</t>
  </si>
  <si>
    <t>087742Н084</t>
  </si>
  <si>
    <t>Зарег.         87:07:020200:000:6799</t>
  </si>
  <si>
    <t xml:space="preserve">689251, Чукотский АО, Провиденский район,
с. Новое Чаплино,
ул. Дружбы, дом 3
</t>
  </si>
  <si>
    <t>087742Н085</t>
  </si>
  <si>
    <t>Зарег.         87:07:020200:000:6800</t>
  </si>
  <si>
    <t xml:space="preserve">689251, Чукотский АО, Провиденский район,
с. Новое Чаплино,
ул. Дружбы, дом 4
</t>
  </si>
  <si>
    <t>087742Н086</t>
  </si>
  <si>
    <t>Зарег.         87:07:020200:000:6804</t>
  </si>
  <si>
    <t xml:space="preserve">689251, Чукотский АО, Провиденский район,
с. Новое Чаплино,
ул. Дружбы, дом 5
</t>
  </si>
  <si>
    <t>087742Н087</t>
  </si>
  <si>
    <t>Зарег.         87:07:020200:000:6801</t>
  </si>
  <si>
    <t xml:space="preserve">689251, Чукотский АО, Провиденский район,
с. Новое Чаплино,
ул. Дружбы, дом 2
</t>
  </si>
  <si>
    <t>087742Н088</t>
  </si>
  <si>
    <t>Зарег.         87:07:020200:000:6803</t>
  </si>
  <si>
    <t xml:space="preserve">689251, Чукотский АО, Провиденский район,
с. Новое Чаплино,
ул. Дружбы, дом 7
</t>
  </si>
  <si>
    <t>087742Н089</t>
  </si>
  <si>
    <t>Зарег.         87:07:020200:000:6802</t>
  </si>
  <si>
    <t>087742Н090</t>
  </si>
  <si>
    <t xml:space="preserve">689251, Чукотский АО, Провиденский район,
с. Новое Чаплино,
ул. Дружбы, дом 9
</t>
  </si>
  <si>
    <t>087742Н091</t>
  </si>
  <si>
    <t>Зарег.         87:07:020200:000:3937</t>
  </si>
  <si>
    <t xml:space="preserve">689251, Чукотский АО, Провиденский район,
с. Новое Чаплино,
ул. Дружбы, дом 10
</t>
  </si>
  <si>
    <t>087742Н092</t>
  </si>
  <si>
    <t>Зарег.         87:07:020200:000:6806</t>
  </si>
  <si>
    <t xml:space="preserve">689251, Чукотский АО, Провиденский район,
с. Новое Чаплино,
ул. Дружбы, дом 11
</t>
  </si>
  <si>
    <t>Зарег.         87:07:020200:000:3939</t>
  </si>
  <si>
    <t xml:space="preserve">689251, Чукотский АО, Провиденский район,
с. Новое Чаплино,
ул. Дружбы, дом 12
</t>
  </si>
  <si>
    <t>087742Н093</t>
  </si>
  <si>
    <t>Зарег.         87:07:020200:000:6807</t>
  </si>
  <si>
    <t xml:space="preserve">689251, Чукотский АО, Провиденский район,
с. Новое Чаплино,
ул. Дружбы, дом 13
</t>
  </si>
  <si>
    <t>087742Н094</t>
  </si>
  <si>
    <t>Зарег.         87:07:020200:000:3941</t>
  </si>
  <si>
    <t xml:space="preserve">Многоквартирный жилой дом (квартиры №№1,2,1а,3,3а,4,5,
6,7,8,9,10,11,12)
</t>
  </si>
  <si>
    <t xml:space="preserve">689251, Чукотский АО, Провиденский район,
с. Новое Чаплино,
ул. Матлю, дом 1
</t>
  </si>
  <si>
    <t>087742Н105</t>
  </si>
  <si>
    <t xml:space="preserve">        87:07:020200:000:5075</t>
  </si>
  <si>
    <t xml:space="preserve">689251, Чукотский АО, Провиденский район,
с. Новое Чаплино,
ул. Матлю, дом 1а
</t>
  </si>
  <si>
    <t>087742Н107</t>
  </si>
  <si>
    <t xml:space="preserve">        87:07:020200:000:3351</t>
  </si>
  <si>
    <t xml:space="preserve">689251, Чукотский АО, Провиденский район,
с. Новое Чаплино,
ул. Мира, дом 1а
</t>
  </si>
  <si>
    <t>087742Н108</t>
  </si>
  <si>
    <t xml:space="preserve">        87:07:020200:000:3348</t>
  </si>
  <si>
    <t>Здание сельской администрации</t>
  </si>
  <si>
    <t>087742Н109</t>
  </si>
  <si>
    <t xml:space="preserve">Многоквартирный жилой дом (квартиры №№5,6,8,9,10,11,12) 
</t>
  </si>
  <si>
    <t xml:space="preserve">689251, Чукотский АО, Провиденский район,
с. Сиреники, 
ул. Мандрикова, дом 9
</t>
  </si>
  <si>
    <t>087743Н001</t>
  </si>
  <si>
    <t>87:07:080200:000:4189</t>
  </si>
  <si>
    <t xml:space="preserve">Многоквартирный жилой дом (квартиры №№1,2,3,4,
5,6,7,8,9,10,11,12) 
</t>
  </si>
  <si>
    <t xml:space="preserve">689251 Чукотский АО, Провиденский район,
с. Сиреники, 
ул. Мандрикова, дом 11
</t>
  </si>
  <si>
    <t>087743Н002</t>
  </si>
  <si>
    <t>87:07:080200:000:4190</t>
  </si>
  <si>
    <t xml:space="preserve">Многоквартирный жилой дом (квартиры №№1,2,3,
3а,4,5,6,7,8,9,10,11,12)
</t>
  </si>
  <si>
    <t xml:space="preserve">689251, Чукотский АО, Провиденский район,
с. Сиреники,
ул. Мандрикова, дом 13
</t>
  </si>
  <si>
    <t>087743Н003</t>
  </si>
  <si>
    <t>87:07:080200:000:5999</t>
  </si>
  <si>
    <t xml:space="preserve">Многоквартирный жилой дом (квартиры №№1,2,3,4,
5,6,7,8,9,10,11,12)
</t>
  </si>
  <si>
    <t xml:space="preserve">689251, Чукотский АО, Провиденский район,
с. Сиреники,
ул. Мандрикова, дом 15
</t>
  </si>
  <si>
    <t>087743Н004</t>
  </si>
  <si>
    <t>Многоквартирный жилой дом (квартиры №№1,2,3,4)</t>
  </si>
  <si>
    <t xml:space="preserve">689251, Чукотский АО, Провиденский район,
с. Сиреники,
ул. Мандрикова, дом 18а
</t>
  </si>
  <si>
    <t>087743Н005</t>
  </si>
  <si>
    <t>87:07:080200:000:2809</t>
  </si>
  <si>
    <t xml:space="preserve">Многоквартирный жилой дом (квартиры №№1,2,3,4,5,6,7,8) 
</t>
  </si>
  <si>
    <t xml:space="preserve">689251, Чукотский АО, Провиденский район,
с. Сиреники,
ул. Мандрикова, дом 16а
</t>
  </si>
  <si>
    <t>087743Н006</t>
  </si>
  <si>
    <t>87:07:080200:000:5998</t>
  </si>
  <si>
    <t xml:space="preserve">689251, Чукотский АО, Провиденский район,
с. Энмелен,
ул. Чирикова, дом 1а
</t>
  </si>
  <si>
    <t>087744Н057</t>
  </si>
  <si>
    <t xml:space="preserve">689251, Чукотский АО, Провиденский район,
с. Энмелен,
ул. Чирикова, дом 2а
</t>
  </si>
  <si>
    <t>087744Н058</t>
  </si>
  <si>
    <t xml:space="preserve">689251, Чукотский АО, Провиденский район,
с. Энмелен,
ул. Чирикова, дом 5а
</t>
  </si>
  <si>
    <t>087744Н059</t>
  </si>
  <si>
    <t xml:space="preserve">689251, Чукотский АО, Провиденский район,
с. Энмелен,
ул. Чирикова, дом 6а
</t>
  </si>
  <si>
    <t>087744Н060</t>
  </si>
  <si>
    <t xml:space="preserve">689251, Чукотский АО, Провиденский район,
с. Энмелен,
ул. Чирикова, дом 8а
</t>
  </si>
  <si>
    <t>087744Н061</t>
  </si>
  <si>
    <t xml:space="preserve">689251, Чукотский АО, Провиденский район,
с. Энмелен,
ул. Центральная, дом 13
</t>
  </si>
  <si>
    <t>087744Н062</t>
  </si>
  <si>
    <t xml:space="preserve">689251, Чукотский АО, Провиденский район,
с. Энмелен,
ул. Центральная, дом 14
</t>
  </si>
  <si>
    <t>087744Н063</t>
  </si>
  <si>
    <t xml:space="preserve">689251, Чукотский АО, Провиденский район,
с. Энмелен,
ул. Центральная, дом 32
</t>
  </si>
  <si>
    <t>087744Н064</t>
  </si>
  <si>
    <t>689251, Чукотский АО, Провиденский район
с. Энмелен,
 ул. Чирикова, дом 17</t>
  </si>
  <si>
    <t>087744Н044</t>
  </si>
  <si>
    <t>87:07:100300:000:3164</t>
  </si>
  <si>
    <t xml:space="preserve">Многоквартирный жилой дом (квартиры №№1,2,
3,4,5,6,7,8,9,10,11,12)
</t>
  </si>
  <si>
    <t>689251, Чукотский АО, Провиденский район,
с. Энмелен,
ул. Копейская, дом 13</t>
  </si>
  <si>
    <t>087744Н045</t>
  </si>
  <si>
    <t>Зарег.              нет данных</t>
  </si>
  <si>
    <t xml:space="preserve">689251, Чукотский АО, Провиденский район,
с. Энмелен,
ул. Копейская, дом 2
</t>
  </si>
  <si>
    <t>087744Н046</t>
  </si>
  <si>
    <t>689251, Чукотский АО, Провиденский район,
с. Энмелен,
 ул. Копейская, дом 14</t>
  </si>
  <si>
    <t>087744Н047</t>
  </si>
  <si>
    <t xml:space="preserve">689251, Чукотский АО, Провиденский район,
с. Энмелен,
ул. Копейская, дом 4
</t>
  </si>
  <si>
    <t>087744Н048</t>
  </si>
  <si>
    <t xml:space="preserve">689251, Чукотский АО, Провиденский район,
с. Энмелен,
ул. Копейская, дом 15
</t>
  </si>
  <si>
    <t>087744Н049</t>
  </si>
  <si>
    <t xml:space="preserve">689251, Чукотский АО, Провиденский район,
с. Энмелен,
ул. Копейская, дом 6
</t>
  </si>
  <si>
    <t>087744Н050</t>
  </si>
  <si>
    <t xml:space="preserve">689251, Чукотский АО, Провиденский район,
с. Энмелен,
ул. Копейская, дом 16
</t>
  </si>
  <si>
    <t>087744Н051</t>
  </si>
  <si>
    <t xml:space="preserve">689251, Чукотский АО, Провиденский район,
с. Энмелен,
ул. Копейская, дом 8
</t>
  </si>
  <si>
    <t>087744Н052</t>
  </si>
  <si>
    <t xml:space="preserve">689251, Чукотский АО, Провиденский район,
с. Энмелен,
ул. Копейская, дом 18
</t>
  </si>
  <si>
    <t>087744Н053</t>
  </si>
  <si>
    <t xml:space="preserve">689251, Чукотский АО, Провиденский район,
с. Энмелен,
ул. Копейская, дом 10
</t>
  </si>
  <si>
    <t>087744Н054</t>
  </si>
  <si>
    <t xml:space="preserve">689251, Чукотский АО, Провиденский район,
с. Энмелен,
ул. Копейская, дом 20
</t>
  </si>
  <si>
    <t>087744Н055</t>
  </si>
  <si>
    <t xml:space="preserve">689251, Чукотский АО, Провиденский район,
с. Энмелен,
ул. Копейская, дом 12
</t>
  </si>
  <si>
    <t>087744Н056</t>
  </si>
  <si>
    <t>п. Провидения ул. Набережная Дежнева 28</t>
  </si>
  <si>
    <t>087741Н084</t>
  </si>
  <si>
    <t>87:07:000000:223</t>
  </si>
  <si>
    <t xml:space="preserve">Административ-ное здание </t>
  </si>
  <si>
    <t>В87702Н007</t>
  </si>
  <si>
    <t>87:07:000000:281</t>
  </si>
  <si>
    <t>п. Провидения ул. Набережная Дежнева 53 а</t>
  </si>
  <si>
    <t>087741Н062</t>
  </si>
  <si>
    <t>87:07:000000:52</t>
  </si>
  <si>
    <t>п. Провидения ул. Набережная Дежнева 55</t>
  </si>
  <si>
    <t>087741Н085</t>
  </si>
  <si>
    <t>87:07:000000:106</t>
  </si>
  <si>
    <t>Зарег.         87:07:020200:000:6841</t>
  </si>
  <si>
    <t xml:space="preserve">689251, Чукотский АО, Провиденский район,
с. Сиреники,
ул. Отке, дом 11 
</t>
  </si>
  <si>
    <t>087743Н046</t>
  </si>
  <si>
    <t xml:space="preserve">689251, Чукотский АО, Провиденский район,
с. Сиреники,
ул. Отке, дом 13
</t>
  </si>
  <si>
    <t>087743Н047</t>
  </si>
  <si>
    <t xml:space="preserve">689251, Чукотский АО, Провиденский район,
с. Сиреники,
ул. Отке, дом 12
</t>
  </si>
  <si>
    <t>087743Н048</t>
  </si>
  <si>
    <t xml:space="preserve">689251, Чукотский АО, Провиденский район,
с. Сиреники,
ул. Отке, дом 10
</t>
  </si>
  <si>
    <t>087743Н049</t>
  </si>
  <si>
    <t xml:space="preserve">689251, Чукотский АО, Провиденский район,
с. Сиреники,
ул. Отке, дом 8
</t>
  </si>
  <si>
    <t>087743Н050</t>
  </si>
  <si>
    <t xml:space="preserve">689251, Чукотский АО, Провиденский район,
с. Сиреники,
ул. Нутаугье, дом 1
</t>
  </si>
  <si>
    <t>087743Н051</t>
  </si>
  <si>
    <t>87:07:080200:000:7340</t>
  </si>
  <si>
    <t xml:space="preserve">689251, Чукотский АО, Провиденский район,
с. Сиреники,
ул. Нутаугье, дом 2
</t>
  </si>
  <si>
    <t>087743Н052</t>
  </si>
  <si>
    <t>87:07:080200:000:7341</t>
  </si>
  <si>
    <t xml:space="preserve">689251, Чукотский АО, Провиденский район,
с. Сиреники,
ул. Нутаугье, дом 3
</t>
  </si>
  <si>
    <t>087743Н053</t>
  </si>
  <si>
    <t>87:07:080200:000:7342</t>
  </si>
  <si>
    <t xml:space="preserve">689251, Чукотский АО, Провиденский район,
с. Сиреники,
ул. Нутаугье, дом 5
</t>
  </si>
  <si>
    <t>087743Н054</t>
  </si>
  <si>
    <t>87:07:080200:000:7343</t>
  </si>
  <si>
    <t xml:space="preserve">689251, Чукотский АО, Провиденский район,
с. Сиреники,
ул. Нутаугье, дом 7
</t>
  </si>
  <si>
    <t>087743Н055</t>
  </si>
  <si>
    <t>87:07:080200:000:7344</t>
  </si>
  <si>
    <t xml:space="preserve">689251, Чукотский АО, Провиденский район,
с. Сиреники,
ул. Нутаугье, дом 9
</t>
  </si>
  <si>
    <t>087743Н056</t>
  </si>
  <si>
    <t>87:07:080200:000:7345</t>
  </si>
  <si>
    <t xml:space="preserve">689251, Чукотский АО, Провиденский район, 
с. Нунлигран, 
ул. Центральная  дом 13
</t>
  </si>
  <si>
    <t>087745Н082</t>
  </si>
  <si>
    <t>Инвентарн.  77 220:823 0 000000118</t>
  </si>
  <si>
    <t>689251, Чукотский АО, Провиденский район, 
с. Нунлигран, 
ул. им. Тагриной  дом 1</t>
  </si>
  <si>
    <t>087745Н083</t>
  </si>
  <si>
    <t>Инвентарн.  77 220:823 0 000000107</t>
  </si>
  <si>
    <t>689251, Чукотский АО, Провиденский район, 
с. Нунлигран, 
ул. им. Тагриной  дом 2</t>
  </si>
  <si>
    <t>087745Н084</t>
  </si>
  <si>
    <t>Инвентарн.  77 220:823 0 000000108</t>
  </si>
  <si>
    <t>689251, Чукотский АО, Провиденский район, 
с. Нунлигран, 
ул. им. Тагриной  дом 3</t>
  </si>
  <si>
    <t>087745Н085</t>
  </si>
  <si>
    <t>Инвентарн.  77 220:823 0 000000109</t>
  </si>
  <si>
    <t>689251, Чукотский АО, Провиденский район, 
с. Нунлигран, 
ул. им. Тагриной  дом 4</t>
  </si>
  <si>
    <t>087745Н086</t>
  </si>
  <si>
    <t>Инвентарн.  77 220:823 0 000000110</t>
  </si>
  <si>
    <t>689251, Чукотский АО, Провиденский район, 
с. Нунлигран, 
ул. им. Тагриной  дом 5</t>
  </si>
  <si>
    <t>087745Н087</t>
  </si>
  <si>
    <t>Инвентарн.  77 220:823 0 000000111</t>
  </si>
  <si>
    <t>689251, Чукотский АО, Провиденский район, 
с. Нунлигран, 
ул. им. Тагриной  дом 6</t>
  </si>
  <si>
    <t>087745Н088</t>
  </si>
  <si>
    <t>Инвентарн.  77 220:823 0 000000112</t>
  </si>
  <si>
    <t>689251, Чукотский АО, Провиденский район, 
с. Нунлигран, 
ул. Тундровая дом 9</t>
  </si>
  <si>
    <t>087745Н089</t>
  </si>
  <si>
    <t>Инвентарн.  77 220:823 0 000000113</t>
  </si>
  <si>
    <t>689251, Чукотский АО, Провиденский район, 
с. Нунлигран, 
ул. Тундровая дом 11</t>
  </si>
  <si>
    <t>087745Н090</t>
  </si>
  <si>
    <t>Инвентарн.  77 220:823 0 000000114</t>
  </si>
  <si>
    <t>689251, Чукотский АО, Провиденский район, 
с. Нунлигран, 
ул. Тундровая дом 13</t>
  </si>
  <si>
    <t>087745Н091</t>
  </si>
  <si>
    <t>Зарег          87:07:100400:000:6219</t>
  </si>
  <si>
    <t xml:space="preserve">689251, Чукотский АО, Провиденский район, 
с. Нунлигран, 
ул. Каляквун дом 1
</t>
  </si>
  <si>
    <t>087745Н080</t>
  </si>
  <si>
    <t>Зарег                  87-49-02/010/2010-159</t>
  </si>
  <si>
    <t xml:space="preserve">689251, Чукотский АО, Провиденский район, 
с. Нунлигран, 
ул. Каляквун дом 2
</t>
  </si>
  <si>
    <t>087745Н081</t>
  </si>
  <si>
    <t>Зарег                  87:07:0500001:18:000001135</t>
  </si>
  <si>
    <t>Насосная №1</t>
  </si>
  <si>
    <t>В87706Н053</t>
  </si>
  <si>
    <t>87:07:000000:45</t>
  </si>
  <si>
    <t>Здание сепараторной</t>
  </si>
  <si>
    <t>В87706Н054</t>
  </si>
  <si>
    <t>87:07:060001:273</t>
  </si>
  <si>
    <t>Сарай пожарный</t>
  </si>
  <si>
    <t xml:space="preserve">п. Провидения Территория нефтебазы </t>
  </si>
  <si>
    <t>В87706Н055</t>
  </si>
  <si>
    <t>87:07:060001:217</t>
  </si>
  <si>
    <t>Резервуар для приема отработанного масла</t>
  </si>
  <si>
    <t>400 м.куб.</t>
  </si>
  <si>
    <t>Мазутопровод</t>
  </si>
  <si>
    <t>980 м.</t>
  </si>
  <si>
    <t>Трубопровод к резервуару</t>
  </si>
  <si>
    <t>3150 м.</t>
  </si>
  <si>
    <t>Пожарное кольцо</t>
  </si>
  <si>
    <t>480 м.</t>
  </si>
  <si>
    <t>Линия контура заземления</t>
  </si>
  <si>
    <t>780 м.</t>
  </si>
  <si>
    <t>Водопровод к причалу №5</t>
  </si>
  <si>
    <t>210 м.</t>
  </si>
  <si>
    <t>Водопровод к оголовку пирса</t>
  </si>
  <si>
    <t>30 м.</t>
  </si>
  <si>
    <t>Ограждение нефтебазы</t>
  </si>
  <si>
    <t>1200 м.</t>
  </si>
  <si>
    <t>Кабельная линия электропередачи</t>
  </si>
  <si>
    <t>25 м.</t>
  </si>
  <si>
    <t xml:space="preserve">Склад                 </t>
  </si>
  <si>
    <t>п. Провидения, ул. Ясная поляна, д б/н, гнилой угол</t>
  </si>
  <si>
    <t>В87706Н049</t>
  </si>
  <si>
    <t>1987г</t>
  </si>
  <si>
    <t>Хол.склад №2</t>
  </si>
  <si>
    <t>п. Провиденияул. Ясная поляна, д б/н, гнилой угол</t>
  </si>
  <si>
    <t>В87706Н050</t>
  </si>
  <si>
    <t xml:space="preserve">Котельная </t>
  </si>
  <si>
    <t>пгт. Провидения, Территория водовода</t>
  </si>
  <si>
    <t>087742Н112</t>
  </si>
  <si>
    <t>87:07:000000:44</t>
  </si>
  <si>
    <t>Старый водовод от насосной 1- Подьема. 2 Подьема, под хоз Ясная поляна насосная 3 - подъема</t>
  </si>
  <si>
    <t>087742Н111</t>
  </si>
  <si>
    <t>87:07:000000:77</t>
  </si>
  <si>
    <t xml:space="preserve">п. Провидения 2-е, ул. Хабарова 4а </t>
  </si>
  <si>
    <t>087741Н095</t>
  </si>
  <si>
    <t>87:07:060002:39</t>
  </si>
  <si>
    <t>Многоквартирный жилой дом (квартира №1,2)</t>
  </si>
  <si>
    <t xml:space="preserve">689251, Чукотский АО, Провиденский район,
с. Энмелен,
ул. Чирикова, дом 1
</t>
  </si>
  <si>
    <t>087744Н023</t>
  </si>
  <si>
    <t>87:07:100300:000:3263</t>
  </si>
  <si>
    <t xml:space="preserve">689251, Чукотский АО, Провиденский район,
с. Энмелен,
ул. Центральная, дом 21
</t>
  </si>
  <si>
    <t>087744Н024</t>
  </si>
  <si>
    <t>87:07:100300:000:3150</t>
  </si>
  <si>
    <t xml:space="preserve">689251, Чукотский АО, Провиденский район,
с. Янракыннот,
ул. Чукотская, дом 12/1
</t>
  </si>
  <si>
    <t>087746Н012</t>
  </si>
  <si>
    <t>Зарег          87:07:010200:000:7081</t>
  </si>
  <si>
    <t xml:space="preserve">689251, Чукотский АО, Провиденский район,
с. Янракыннот,
ул. Чукотская, дом 10
</t>
  </si>
  <si>
    <t>087746Н013</t>
  </si>
  <si>
    <t>Зарег          87:07:010200:000:7092</t>
  </si>
  <si>
    <t xml:space="preserve">689251, Чукотский АО, Провиденский район, 
с. Янракыннот, 
ул. Чукотская, дом 8/1
</t>
  </si>
  <si>
    <t>087746Н014</t>
  </si>
  <si>
    <t>Зарег          87:07:010200:000:7086</t>
  </si>
  <si>
    <t xml:space="preserve">689251, Чукотский АО, Провиденский район,
с. Янракыннот,
ул. Ясная, дом 12
</t>
  </si>
  <si>
    <t>087746Н015</t>
  </si>
  <si>
    <t xml:space="preserve">         87:07:010200:000:7358</t>
  </si>
  <si>
    <t xml:space="preserve">689251, Чукотский АО, Провиденский район,
с. Янракыннот,
ул. Ясная, дом 4
</t>
  </si>
  <si>
    <t>087746Н016</t>
  </si>
  <si>
    <t xml:space="preserve">         87:07:010200:000:7355</t>
  </si>
  <si>
    <t xml:space="preserve">689251, Чукотский АО, Провиденский район,
с. Янракыннот,
ул. Ясная, дом 10
</t>
  </si>
  <si>
    <t>087746Н017</t>
  </si>
  <si>
    <t>Зарег.         87:07:010200:000:7099</t>
  </si>
  <si>
    <t xml:space="preserve">689251, Чукотский АО, Провиденский район,
с. Янракыннот,
ул. Ясная, дом 7
</t>
  </si>
  <si>
    <t>087746Н018</t>
  </si>
  <si>
    <t>Зарег.         87:07:010200:000:7094</t>
  </si>
  <si>
    <t xml:space="preserve">689251, Чукотский АО, Провиденский район,
с. Янракыннот,
ул. Ясная, дом 1
</t>
  </si>
  <si>
    <t>087746Н019</t>
  </si>
  <si>
    <t xml:space="preserve">689251, Чукотский АО, Провиденский район,
с. Янракыннот,
ул. Ясная, дом 3
</t>
  </si>
  <si>
    <t>087746Н020</t>
  </si>
  <si>
    <t>Зарег.         87:07:010200:000:7093</t>
  </si>
  <si>
    <t xml:space="preserve">689251, Чукотский АО, Провиденский район,
с. Янракыннот,
ул. Ясная, дом 5
</t>
  </si>
  <si>
    <t xml:space="preserve">Утверждено распоряжением Управления финансов, экономики и       </t>
  </si>
  <si>
    <t xml:space="preserve">    и имущественных отношений администрации Провиденского</t>
  </si>
  <si>
    <t xml:space="preserve">       Недвижимое имущество, составляющее казну</t>
  </si>
  <si>
    <t xml:space="preserve">                  1. Нежилые здания, сооружения</t>
  </si>
  <si>
    <t>№</t>
  </si>
  <si>
    <t>Наименование объекта</t>
  </si>
  <si>
    <t>Адрес</t>
  </si>
  <si>
    <t>Реестр. номер</t>
  </si>
  <si>
    <t>Год ввода в экспл.</t>
  </si>
  <si>
    <t>Площ. кв.м.</t>
  </si>
  <si>
    <t>Кадастровый (или условный) номер</t>
  </si>
  <si>
    <t>Прим.</t>
  </si>
  <si>
    <t>Оценка аренды 1 кв метра/месяц</t>
  </si>
  <si>
    <t xml:space="preserve">Нежилое здание </t>
  </si>
  <si>
    <t>п. Провидения ул. Набережная Дежнева 2</t>
  </si>
  <si>
    <t>087741Н051</t>
  </si>
  <si>
    <t>87:07:000000:101</t>
  </si>
  <si>
    <t>Пивобезалкогольный завод</t>
  </si>
  <si>
    <t>087705Н005</t>
  </si>
  <si>
    <t>Хлораторная</t>
  </si>
  <si>
    <t>087705Н011</t>
  </si>
  <si>
    <t>нет</t>
  </si>
  <si>
    <t>Склад</t>
  </si>
  <si>
    <t>087705Н003</t>
  </si>
  <si>
    <t>Мехпекарня</t>
  </si>
  <si>
    <t>087705Н013</t>
  </si>
  <si>
    <t xml:space="preserve">Проходная </t>
  </si>
  <si>
    <t>087705Н012</t>
  </si>
  <si>
    <t>Гараж</t>
  </si>
  <si>
    <t>087705Н010</t>
  </si>
  <si>
    <t>Жилой дом</t>
  </si>
  <si>
    <t>п. Провидения ул. Набережная Дежнева 7</t>
  </si>
  <si>
    <t>087741Н082</t>
  </si>
  <si>
    <t>87:07:000000:227</t>
  </si>
  <si>
    <t>п. Провидения ул. Набережная Дежнева 12</t>
  </si>
  <si>
    <t>087741Н081</t>
  </si>
  <si>
    <t>87:07:000000:320</t>
  </si>
  <si>
    <t>Автомобильная дорога Больница – Полигон ТБО</t>
  </si>
  <si>
    <t>Автомобильная дорога Больница – Взлетная площадка</t>
  </si>
  <si>
    <t>Автомобильная дорога       с. Сиреники – Полигон ТБО</t>
  </si>
  <si>
    <t xml:space="preserve">Автомобильная дорога         с. Сиреники – Водозабор </t>
  </si>
  <si>
    <t>с.Нунлигран</t>
  </si>
  <si>
    <t>Автомобильная дорога по ул. Центральная</t>
  </si>
  <si>
    <t>Автомобильная дорога по ул. им. Тагриной</t>
  </si>
  <si>
    <t>Автомобильная дорога по ул. Тундровая</t>
  </si>
  <si>
    <t>Автомобильная дорога по ул. Кергау</t>
  </si>
  <si>
    <t>Автомобильная дорога по ул. Каляквун</t>
  </si>
  <si>
    <t>Автомобильная дорога  с. Нунлигран – Полигон ТБО</t>
  </si>
  <si>
    <t>Автомобильная дорога  с. Нунлигран - Водозабор</t>
  </si>
  <si>
    <t>087746Н021</t>
  </si>
  <si>
    <t>Зарег.         87:07:010200:000:7095</t>
  </si>
  <si>
    <t xml:space="preserve">689251, Чукотский АО, Провиденский район,
с. Янракыннот,
ул. Ясная, дом 8
</t>
  </si>
  <si>
    <t>087746Н022</t>
  </si>
  <si>
    <t>Зарег.         87:07:010200:000:7097</t>
  </si>
  <si>
    <t xml:space="preserve">689251, Чукотский АО, Провиденский район, 
с. Янракыннот, 
ул. Ясная, дом 9
</t>
  </si>
  <si>
    <t>087746Н023</t>
  </si>
  <si>
    <t>Зарег.         87:07:010200:000:7098</t>
  </si>
  <si>
    <t xml:space="preserve">689251, Чукотский АО, Провиденский район,
с. Янракыннот,
ул. Ясная, дом 6
</t>
  </si>
  <si>
    <t>087746Н024</t>
  </si>
  <si>
    <t xml:space="preserve">        87:07:010200:000:7356</t>
  </si>
  <si>
    <t xml:space="preserve">689251, Чукотский АО, Провиденский район,
с. Янракыннот,
ул. Ясная, дом 11
</t>
  </si>
  <si>
    <t>087746Н025</t>
  </si>
  <si>
    <t xml:space="preserve">        87:07:010200:000:7357</t>
  </si>
  <si>
    <t xml:space="preserve">689251, Чукотский АО, Провиденский район,
с. Янракыннот,
ул. Ясная, дом 2
</t>
  </si>
  <si>
    <t>087746Н026</t>
  </si>
  <si>
    <t xml:space="preserve">        87:07:010200:000:7354</t>
  </si>
  <si>
    <t xml:space="preserve">689251, Чукотский АО, Провиденский район,
с. Янракыннот,
ул. Снежная, дом 1
</t>
  </si>
  <si>
    <t>087746Н027</t>
  </si>
  <si>
    <t xml:space="preserve">        87:07:010200:000:7350</t>
  </si>
  <si>
    <t xml:space="preserve">689251, Чукотский АО, Провиденский район,
с. Янракыннот,
ул. Снежная, дом 2
</t>
  </si>
  <si>
    <t>087746Н028</t>
  </si>
  <si>
    <t xml:space="preserve">        87:07:010200:000:7351</t>
  </si>
  <si>
    <t xml:space="preserve">689251, Чукотский АО, Провиденский район,
с. Янракыннот,
ул. Снежная, дом 3
</t>
  </si>
  <si>
    <t>087746Н029</t>
  </si>
  <si>
    <t xml:space="preserve">        87:07:010200:000:7352</t>
  </si>
  <si>
    <t xml:space="preserve">689251, Чукотский АО, Провиденский район,
с. Янракыннот,
ул. Снежная, дом 4
</t>
  </si>
  <si>
    <t>087746Н030</t>
  </si>
  <si>
    <t xml:space="preserve">        87:07:010200:000:7353</t>
  </si>
  <si>
    <t xml:space="preserve">689251, Чукотский АО, Провиденский район,
с. Янракыннот,
ул. Северная, дом 5
</t>
  </si>
  <si>
    <t>087746Н031</t>
  </si>
  <si>
    <t>Зарег.              87-49-02/502/2008-707</t>
  </si>
  <si>
    <t xml:space="preserve">689251, Чукотский АО, Провиденский район,
с. Янракыннот,
ул. Северная, дом 4
</t>
  </si>
  <si>
    <t>087746Н032</t>
  </si>
  <si>
    <t xml:space="preserve">689251, Чукотский АО, Провиденский район,
с. Янракыннот,
ул. Советская, дом 4
</t>
  </si>
  <si>
    <t>087746Н049</t>
  </si>
  <si>
    <t xml:space="preserve">        87:07:010200:000:3341</t>
  </si>
  <si>
    <t xml:space="preserve">689251, Чукотский АО, Провиденский район,
с. Янракыннот,
ул. Советская, дом 8
</t>
  </si>
  <si>
    <t>087746Н050</t>
  </si>
  <si>
    <t xml:space="preserve">689251, Чукотский АО, Провиденский район,
с. Янракыннот,
ул. Советская, дом 7
</t>
  </si>
  <si>
    <t>087746Н051</t>
  </si>
  <si>
    <t xml:space="preserve">        87:07:010200:000:2396</t>
  </si>
  <si>
    <t xml:space="preserve">689251, Чукотский АО, Провиденский район,
с. Янракыннот,
ул. Советская, дом 5
</t>
  </si>
  <si>
    <t>087746Н052</t>
  </si>
  <si>
    <t xml:space="preserve">        87:07:010200:000:3307</t>
  </si>
  <si>
    <t xml:space="preserve">Многоквартирный жилой дом (квартиры №№1,2,3,
4,5,6,7,8)
</t>
  </si>
  <si>
    <t xml:space="preserve">689251, Чукотский АО, Провиденский район,
с. Янракыннот,
ул. Полярная, дом 3
</t>
  </si>
  <si>
    <t>087746Н053</t>
  </si>
  <si>
    <t xml:space="preserve">        87:07:010200:000:2416</t>
  </si>
  <si>
    <t xml:space="preserve">689251, Чукотский АО, Провиденский район,
с. Янракыннот,
ул. Полярная, дом 8
</t>
  </si>
  <si>
    <t>087746Н054</t>
  </si>
  <si>
    <t xml:space="preserve">689251, Чукотский АО, Провиденский район,
с. Янракыннот,
ул. Чукотская, дом 13а
</t>
  </si>
  <si>
    <t>087746Н056</t>
  </si>
  <si>
    <t xml:space="preserve">689251, Чукотский АО, Провиденский район,
с. Янракыннот,
ул. Полярная, дом 9
</t>
  </si>
  <si>
    <t>087746Н055</t>
  </si>
  <si>
    <t xml:space="preserve">Многоквартирный жилой дом </t>
  </si>
  <si>
    <t xml:space="preserve">689251, Чукотский АО, Провиденский район,
с. Энмелен,
ул. Центральня, дом 14а
</t>
  </si>
  <si>
    <t xml:space="preserve">689251, Чукотский АО, Провиденский район,
с. Янракыннот,
ул. Полярная, дом 4
</t>
  </si>
  <si>
    <t>Жилое помещение (квартира)</t>
  </si>
  <si>
    <t>п. Провидения ул. Полярная 4</t>
  </si>
  <si>
    <t>087741Н087</t>
  </si>
  <si>
    <t>87:07:000000158</t>
  </si>
  <si>
    <t>п. Провидения ул. Полярная 30</t>
  </si>
  <si>
    <t>087741Н088</t>
  </si>
  <si>
    <t>87:07:000000:265</t>
  </si>
  <si>
    <t>п. Провидения ул. Полярная 34</t>
  </si>
  <si>
    <t>087741Н089</t>
  </si>
  <si>
    <t>87:07:000000:333</t>
  </si>
  <si>
    <t>п. Провидения ул. Полярная 36</t>
  </si>
  <si>
    <t>087741Н090</t>
  </si>
  <si>
    <t>87:07:060001:209</t>
  </si>
  <si>
    <t>п. Провидения ул. Полярная 37</t>
  </si>
  <si>
    <t>087741Н091</t>
  </si>
  <si>
    <t>п. Провидения ул. Полярная 39</t>
  </si>
  <si>
    <t>087741Н092</t>
  </si>
  <si>
    <t>87:07:000000:68</t>
  </si>
  <si>
    <t>Теплая стоянка</t>
  </si>
  <si>
    <t>п. Провидения ул. Полярная</t>
  </si>
  <si>
    <t>В87702Н006</t>
  </si>
  <si>
    <t>87:07:000000:229</t>
  </si>
  <si>
    <t>Крытый навес</t>
  </si>
  <si>
    <t>В87702Н004</t>
  </si>
  <si>
    <t>87:07:000000:230</t>
  </si>
  <si>
    <t>Здание котельной №1</t>
  </si>
  <si>
    <t>08774Н119   к. №87:07:00000:2695</t>
  </si>
  <si>
    <t>87:07:060001:198</t>
  </si>
  <si>
    <t>В87702Н015</t>
  </si>
  <si>
    <t>п. Провидения ул. Чукотская 19</t>
  </si>
  <si>
    <t>087741Н093</t>
  </si>
  <si>
    <t>87:07:000000:234</t>
  </si>
  <si>
    <t>п. Провидения ул. Чукотская 21</t>
  </si>
  <si>
    <t>087741Н094</t>
  </si>
  <si>
    <t>87:07:000000:162</t>
  </si>
  <si>
    <t>Нежилое здание (склад)</t>
  </si>
  <si>
    <t>п. Провидения ул. Чукотская</t>
  </si>
  <si>
    <t>087741Н079</t>
  </si>
  <si>
    <t>87:07:000000:161</t>
  </si>
  <si>
    <t>Тепловая трасса</t>
  </si>
  <si>
    <t>п. Провидения</t>
  </si>
  <si>
    <t>В87702Н008</t>
  </si>
  <si>
    <t>Золоулавливающая дамба</t>
  </si>
  <si>
    <t>В87702Н010</t>
  </si>
  <si>
    <t>Линия электропередач</t>
  </si>
  <si>
    <t>В87702Н011</t>
  </si>
  <si>
    <t xml:space="preserve">ЛЭП-0,4 кВ в с. Сиреники </t>
  </si>
  <si>
    <t>В87706Н389</t>
  </si>
  <si>
    <t>Склад стройматериалов</t>
  </si>
  <si>
    <t>c. Энмелен</t>
  </si>
  <si>
    <t>В87706Н037</t>
  </si>
  <si>
    <t>1995г</t>
  </si>
  <si>
    <t>Здание кэмпинга</t>
  </si>
  <si>
    <t>с. Энмелен, ул. Набережная Чирикова, 10</t>
  </si>
  <si>
    <t>В87706Н072</t>
  </si>
  <si>
    <t>08774Н112</t>
  </si>
  <si>
    <t>08774Н113</t>
  </si>
  <si>
    <t>08774Н114</t>
  </si>
  <si>
    <t>08774Н115</t>
  </si>
  <si>
    <t>Нежилое помещение 1</t>
  </si>
  <si>
    <t>п. Провидения,   ул. Набережная Дежнева 2</t>
  </si>
  <si>
    <t>Нежилое помещение 2</t>
  </si>
  <si>
    <t xml:space="preserve">Нежилое помещение 3 </t>
  </si>
  <si>
    <t>Нежилое помещение 4</t>
  </si>
  <si>
    <t>п. Провидения,   ул. Набережная Дежнева 6</t>
  </si>
  <si>
    <t xml:space="preserve">Нежилое помещение 2 </t>
  </si>
  <si>
    <t>087741Н052</t>
  </si>
  <si>
    <t>Нежилое помещение 1 Этаж 1</t>
  </si>
  <si>
    <t>п. Провидения,   ул. Набережная Дежнева 8а</t>
  </si>
  <si>
    <t>Нежилое помещение 1                   Этаж 2</t>
  </si>
  <si>
    <t>КС общ плошадь 38,5</t>
  </si>
  <si>
    <t>Нежилое помещение 2                   Этаж 2</t>
  </si>
  <si>
    <t>УСП общая площадь 365,5</t>
  </si>
  <si>
    <t>Нежилое помещение 3                   Этаж 2</t>
  </si>
  <si>
    <t>Нежилое помещение 4                   Этаж 2</t>
  </si>
  <si>
    <t>Здание магазина</t>
  </si>
  <si>
    <t>с. Нунлигран ул. Кергау 3</t>
  </si>
  <si>
    <t>В87706Н092</t>
  </si>
  <si>
    <t>п. Провидения,   ул. Набережная Дежнева 15</t>
  </si>
  <si>
    <t>087741Н056</t>
  </si>
  <si>
    <t>Нежилое помещение 5 цокольный этаж</t>
  </si>
  <si>
    <t>087741Н0561</t>
  </si>
  <si>
    <t>Нежилое помещение 6 на 3 этаже</t>
  </si>
  <si>
    <t>087741Н0562</t>
  </si>
  <si>
    <t>87:07:000000:2709</t>
  </si>
  <si>
    <t>Нежилое помещение 5 на 3 этаже</t>
  </si>
  <si>
    <t>087741Н0563</t>
  </si>
  <si>
    <t>Нежилое помещение 7</t>
  </si>
  <si>
    <t>087741Н099</t>
  </si>
  <si>
    <t>87:07:060002:105</t>
  </si>
  <si>
    <t>п. Провидения 2-е, ул. Хабарова 14</t>
  </si>
  <si>
    <t>087741Н100</t>
  </si>
  <si>
    <t>87:07:060002:104</t>
  </si>
  <si>
    <t>п. Провидения 2-е, ул. Хабарова 14а</t>
  </si>
  <si>
    <t>087741Н101</t>
  </si>
  <si>
    <t>87:07:060002:38</t>
  </si>
  <si>
    <t>п. Провидения 2-е, ул. Связистов 6</t>
  </si>
  <si>
    <t>087741Н102</t>
  </si>
  <si>
    <t>п. Провидения 2-е, ул. Связистов 3</t>
  </si>
  <si>
    <t>087741Н103</t>
  </si>
  <si>
    <t>п. Провидения 2-е, ул. Связистов 2</t>
  </si>
  <si>
    <t>087741Н104</t>
  </si>
  <si>
    <t>87:07:060002:42</t>
  </si>
  <si>
    <t>п. Провидения 2-е, ул. Снежная 5</t>
  </si>
  <si>
    <t>087741Н105</t>
  </si>
  <si>
    <t>п. Провидения 2-е, ул. Снежная 12</t>
  </si>
  <si>
    <t>087741Н106</t>
  </si>
  <si>
    <t>Насосная станция "Морской причал №3"</t>
  </si>
  <si>
    <t xml:space="preserve">пгт. Провидения </t>
  </si>
  <si>
    <t>087742Н113</t>
  </si>
  <si>
    <t>Канализационное устройство п. провидения</t>
  </si>
  <si>
    <t xml:space="preserve">п. Провидения </t>
  </si>
  <si>
    <t>087742Н115</t>
  </si>
  <si>
    <t>Инженерные сети холодного водоснабжения</t>
  </si>
  <si>
    <t>пгт. Провидения</t>
  </si>
  <si>
    <t>пгт. Провидения, ул.Чукотская, д. 3, кв. 40</t>
  </si>
  <si>
    <t>В87706Н131</t>
  </si>
  <si>
    <t>08774Н132</t>
  </si>
  <si>
    <t>08774Н133</t>
  </si>
  <si>
    <t>087741Н064</t>
  </si>
  <si>
    <t>87:07:000000:375</t>
  </si>
  <si>
    <t>Магазин</t>
  </si>
  <si>
    <t>п. Провидения,   ул. Набережная Дежнева 37</t>
  </si>
  <si>
    <t>087741Н075</t>
  </si>
  <si>
    <t>08774Н107</t>
  </si>
  <si>
    <t>42,05         130779</t>
  </si>
  <si>
    <t xml:space="preserve">Нежилое помещение 1 </t>
  </si>
  <si>
    <t>п. Провидения ул. Набережная Дежнева 41</t>
  </si>
  <si>
    <t>08774Н104</t>
  </si>
  <si>
    <t xml:space="preserve">87:07:000000:2698 </t>
  </si>
  <si>
    <t>ЦТВС</t>
  </si>
  <si>
    <t>44,23           213840</t>
  </si>
  <si>
    <t>ЛЭП ВЛ-10кВ «Провидения-Аэропорт»</t>
  </si>
  <si>
    <t>В87702Н01141</t>
  </si>
  <si>
    <t>ЛЭП ВЛ-10кВ «Водовод-Ясная Поляна»</t>
  </si>
  <si>
    <t>В87702Н01142</t>
  </si>
  <si>
    <t>ЛЭП ВЛ-10кВ «Подхоз»</t>
  </si>
  <si>
    <t>В87702Н01143</t>
  </si>
  <si>
    <t>ЛЭП ВЛ-0,4кВ «Столовая»</t>
  </si>
  <si>
    <t>В87702Н01144</t>
  </si>
  <si>
    <t>ЛЭП ВЛ-0,4кВ «Юбилейный»</t>
  </si>
  <si>
    <t>В87702Н01145</t>
  </si>
  <si>
    <t>Зарег      87:07:000000:408</t>
  </si>
  <si>
    <t>Зарег 87:07:000000:1001</t>
  </si>
  <si>
    <t>Зарег 87:07:000000:90</t>
  </si>
  <si>
    <t>Многоквартирный дом</t>
  </si>
  <si>
    <t>Трансформаторная подстанция №4 (возле дома №1 по ул. Полярная)</t>
  </si>
  <si>
    <t>Трансформаторная подстанция №12 (возле дома №1 по ул. Эскимосская)</t>
  </si>
  <si>
    <t>Трансформаторная подстанция "СПТУ" (возле дома №1а по ул. Чукотская)</t>
  </si>
  <si>
    <t>Трансформаторная подстанция "Кожзавод" (около здания бывшего кожевенного заводв)</t>
  </si>
  <si>
    <t>Трансформаторная подстанция №7 (возле поворота на бухту "Цветок")</t>
  </si>
  <si>
    <t xml:space="preserve">        87:07:060001:535</t>
  </si>
  <si>
    <t xml:space="preserve"> 87:07:060001:534</t>
  </si>
  <si>
    <t xml:space="preserve">         87:07:060001:540</t>
  </si>
  <si>
    <t xml:space="preserve">       87:07:060001:537</t>
  </si>
  <si>
    <t xml:space="preserve">           87:07:060001:536</t>
  </si>
  <si>
    <t>87:07:030001:327</t>
  </si>
  <si>
    <t xml:space="preserve">                      87:07:030001:328</t>
  </si>
  <si>
    <t xml:space="preserve">                     87:07:030001:329</t>
  </si>
  <si>
    <t xml:space="preserve">Зарег 2020г. 87:07:070001:523 </t>
  </si>
  <si>
    <t xml:space="preserve">с. Энмелен </t>
  </si>
  <si>
    <t>Зарег 2020г. 87:07:000000:2967</t>
  </si>
  <si>
    <t>Зарег 2020г. 87:07:000000:2965</t>
  </si>
  <si>
    <t>Зарег 2018г.   87:07:010001:55</t>
  </si>
  <si>
    <t>п. Провидения ул. Набережная Дежнева 39, кв. 23</t>
  </si>
  <si>
    <t>Аптечный пункт (Нежилое помещение 1)</t>
  </si>
  <si>
    <t>Зарег в 2020г. 87:07:000000:2966</t>
  </si>
  <si>
    <t>Теплотрасса с.Нунлигран</t>
  </si>
  <si>
    <t>Зарег в 2020г. 87:07:050001:345</t>
  </si>
  <si>
    <t>ЛЭП-0,4 кВ в с. Нунлигран</t>
  </si>
  <si>
    <t>Зарег в 2020г. 87:07:050001:347</t>
  </si>
  <si>
    <t>ЛЭП-0,4 кВ в с. Новое Чаплино</t>
  </si>
  <si>
    <t>Зарег 2020г. 87:07:070001:510</t>
  </si>
  <si>
    <t>Зарег в 2020г 87:07:0000001353</t>
  </si>
  <si>
    <t>Зарег 87:07:000000:537</t>
  </si>
  <si>
    <t>Зарег 87:07:000000:1760</t>
  </si>
  <si>
    <t>Зарег в 2019г. 87:07:060001:523</t>
  </si>
  <si>
    <t>Зарег в 2019г. 87:07:060001:524</t>
  </si>
  <si>
    <t>Зарег в 2019г. 87:07:000000:2955</t>
  </si>
  <si>
    <t>Зарег 2020г. 87:07:000000:2958</t>
  </si>
  <si>
    <t>Зарег 2020г. 87:07:010001:55</t>
  </si>
  <si>
    <t>Зарег 2020г. 87:07:040001:503</t>
  </si>
  <si>
    <t>Зарег 2020г. 87:07:040001:502</t>
  </si>
  <si>
    <t>Зарег 2020г. 87:07:040001:501</t>
  </si>
  <si>
    <t>Зарег 2020г. 87:07:040001:508</t>
  </si>
  <si>
    <t>Зарег 2020г. 87:07:040001:507</t>
  </si>
  <si>
    <t>Зарег 2020г. 87:07:040001:506</t>
  </si>
  <si>
    <t>Зарег 2020г. 87:07:040001:504</t>
  </si>
  <si>
    <t>Зарег 2020г. 87:07:040001:505</t>
  </si>
  <si>
    <t>Зарег 2020г. 87:07:050001:338</t>
  </si>
  <si>
    <t>Зарег 2020г. 87:07:050001:337</t>
  </si>
  <si>
    <t>Зарег 2020г. 87:07:050001:339</t>
  </si>
  <si>
    <t>Зарег 2020г. 87:07:050001:336</t>
  </si>
  <si>
    <t>Зарег 2020г. 87:07:050001:340</t>
  </si>
  <si>
    <t>Зарег 2020г. 87:07:050001:341</t>
  </si>
  <si>
    <t>Зарег 2020г. 87:07:050001:2964</t>
  </si>
  <si>
    <t>Зарег 2020г. 87:07:050001:344</t>
  </si>
  <si>
    <t>Зарег 2020г. 87:07:030001:322</t>
  </si>
  <si>
    <t>Зарег 2020г. 87:07:030001:321</t>
  </si>
  <si>
    <t>Зарег 2020г. 87:07:030001:320</t>
  </si>
  <si>
    <t>Зарег 2020г. 87:07:030001:319</t>
  </si>
  <si>
    <t>Зарег 2020г. 87:07:030001:318</t>
  </si>
  <si>
    <t>Зарег 2020г. 87:07:030001:2960</t>
  </si>
  <si>
    <t xml:space="preserve">Автомобильная дорога       с.Энмелен – Водозабор </t>
  </si>
  <si>
    <t>Зарег 2020г. 87:07:020001:420</t>
  </si>
  <si>
    <t>Зарег 2020г. 87:07:020001:422</t>
  </si>
  <si>
    <t>Зарег 2020г. 87:07:020001:421</t>
  </si>
  <si>
    <t>Зарег 2020г. 87:07:020001:426</t>
  </si>
  <si>
    <t>Зарег 2020г. 87:07:020001:425</t>
  </si>
  <si>
    <t>Зарег 2020г. 87:07:020001:423</t>
  </si>
  <si>
    <t>Зарег 2020г. 87:07:020001:424</t>
  </si>
  <si>
    <t>Зарег 2020г. 87:07:020001:2959</t>
  </si>
  <si>
    <t>Зарег в 2020г 87:07:000000:2968</t>
  </si>
  <si>
    <t>Зарег в 2020г 87:07:000000:2969</t>
  </si>
  <si>
    <t>Зарег в 2020г 87:07:010001:258</t>
  </si>
  <si>
    <t>Зарег в 2020г 87:07:060001:552</t>
  </si>
  <si>
    <t>Зарег в 2020г 87:07:060001:551</t>
  </si>
  <si>
    <t xml:space="preserve">                     87:07:000000:2004</t>
  </si>
  <si>
    <t xml:space="preserve">                     87:07:000000:2931</t>
  </si>
  <si>
    <t xml:space="preserve">                     87:07:000000:2652</t>
  </si>
  <si>
    <t xml:space="preserve">                     87:07:000000:1036</t>
  </si>
  <si>
    <t xml:space="preserve">                     87:07:000000:810</t>
  </si>
  <si>
    <t xml:space="preserve">                     87:07:000000:804</t>
  </si>
  <si>
    <t xml:space="preserve">                     87:07:000000:815</t>
  </si>
  <si>
    <t xml:space="preserve">                     87:07:000000:1479</t>
  </si>
  <si>
    <t xml:space="preserve">                     87:07:000000:2237</t>
  </si>
  <si>
    <t xml:space="preserve">                     87:07:000000:956</t>
  </si>
  <si>
    <t xml:space="preserve">                     87:07:000000:1960</t>
  </si>
  <si>
    <t xml:space="preserve">                     87:07:000000:2152</t>
  </si>
  <si>
    <t xml:space="preserve">                     87:07:000000:2411</t>
  </si>
  <si>
    <t xml:space="preserve">                     87:07:000000:2032</t>
  </si>
  <si>
    <t xml:space="preserve">                     87:07:000000:1847</t>
  </si>
  <si>
    <t xml:space="preserve">                     87:07:000000:1829</t>
  </si>
  <si>
    <t xml:space="preserve">                     87:07:000000:1831</t>
  </si>
  <si>
    <t xml:space="preserve">                     87:07:000000:2547</t>
  </si>
  <si>
    <t xml:space="preserve">                     87:07:000000:2515</t>
  </si>
  <si>
    <t>Зарег 87:07:060200:000:4446:1001</t>
  </si>
  <si>
    <t>Зарег 87-49-02/001/2010-966</t>
  </si>
  <si>
    <t>689251, Чукотский АО, Провиденский район,
 п. Провидения, ул. Полярная, д. 10, кв. 44</t>
  </si>
  <si>
    <t>689251, Чукотский АО, Провиденский район,
п. Провидения, ул. Эскимосская д. 18, кв. 5</t>
  </si>
  <si>
    <t>689251, Чукотский АО, Провиденский район,
пгт. Провидения, ул. Эскимосская, д. 18, кв. 25</t>
  </si>
  <si>
    <t>689251, Чукотский АО, Провиденский район,
пгт. Провидения, ул. Чукотская д. 1 А, кв. 20</t>
  </si>
  <si>
    <t>689251, Чукотский АО, Провиденский район, пгт. Провидения, ул.Полярная, д. 1, кв. 14</t>
  </si>
  <si>
    <t>689251, Чукотский АО, Провиденский район, пгт. Провидения, ул.набережная  Дежнева 45/1 кв.2</t>
  </si>
  <si>
    <t>689251, Чукотский АО, Провиденский район, пгт. Провидения, ул.набережная  Дежнева 45/1 кв.4</t>
  </si>
  <si>
    <t>689251, Чукотский АО, Провиденский район, пгт. Провидения, ул.набережная  Дежнева 45/1 кв.22</t>
  </si>
  <si>
    <t>689251, Чукотский АО, Провиденский район, пгт. Провидения, ул.набережная  Дежнева 45/1 кв.23</t>
  </si>
  <si>
    <t>689251, Чукотский АО, Провиденский район, с. Энмелен , ул. Набережная Чирикова, д. 4а</t>
  </si>
  <si>
    <t>689251, Чукотский АО, Провиденский район, с. Энмелен , ул. Набережная Чирикова, д. 4а, кв. 1</t>
  </si>
  <si>
    <t>689251, Чукотский АО, Провиденский район, с. Энмелен , ул. Набережная Чирикова, д. 4а, кв. 2</t>
  </si>
  <si>
    <t>689251, Чукотский АО, Провиденский район, пгт. Провидения, ул.Набережная  Дежнева 45/2 кв.21</t>
  </si>
  <si>
    <t>689251, Чукотский АО, Провиденский район, пгт. Провидения, ул.Набережная  Дежнева 41 кв 10</t>
  </si>
  <si>
    <t>689251, Чукотский АО, Провиденский район, пгт. Провидения, ул.Набережная  Дежнева 53 кв.28</t>
  </si>
  <si>
    <t>689251, Чукотский АО, Провиденский район, пгт. Провидения, ул. Полярная 1 кв.17</t>
  </si>
  <si>
    <t>689251, Чукотский АО, Провиденский район, пгт. Провидения, ул. Полярная 3 кв.56</t>
  </si>
  <si>
    <t>689251, Чукотский АО, Провиденский район, пгт. Провидения, ул.  Полярная 5 кв.28</t>
  </si>
  <si>
    <t>689251, Чукотский АО, Провиденский район, пгт. Провидения, ул. Полярная 8 кв.10</t>
  </si>
  <si>
    <t>689251, Чукотский АО, Провиденский район, пгт. Провидения, ул. Полярная 8 кв.18</t>
  </si>
  <si>
    <t xml:space="preserve"> 689251, Чукотский АО, Провиденский район, пгт. Провидения, ул. Полярная 8 кв.8</t>
  </si>
  <si>
    <t>689251, Чукотский АО, Провиденский район, пгт. Провидения, ул. Полярная 10 кв.43</t>
  </si>
  <si>
    <t>689251, Чукотский АО, Провиденский район, пгт. Провидения, ул. Полярная 17 кв.31</t>
  </si>
  <si>
    <t>689251, Чукотский АО, Провиденский район, пгт. Провидения, ул. Полярная 17 кв.30</t>
  </si>
  <si>
    <t>689251, Чукотский АО, Провиденский район, пгт. Провидения, ул. Полярная 21 кв.8</t>
  </si>
  <si>
    <t>689251, Чукотский АО, Провиденский район, пгт. Провидения, ул. Полярная 26 кв 36</t>
  </si>
  <si>
    <t>689251, Чукотский АО, Провиденский район, пгт. Провидения, ул. Эскимосская, д. 1, кв. 9</t>
  </si>
  <si>
    <t>689251, Чукотский АО, Провиденский район, пгт. Провидения, ул. Эскимосская, д. 1, кв. 18</t>
  </si>
  <si>
    <t>689251, Чукотский АО, Провиденский район, пгт. Провидения, ул. Эскимосская, д. 1, кв. 35</t>
  </si>
  <si>
    <t>689251, Чукотский АО, Провиденский район, пгт. Провидения, ул. Чукотская, д. 1, кв. 31</t>
  </si>
  <si>
    <t>689251, Чукотский АО, Провиденский район, пгт. Провидения, ул. Чукотская, д. 1, кв. 18</t>
  </si>
  <si>
    <t>87:07:000000:261   87-49-02/508/2008-041</t>
  </si>
  <si>
    <t>87:07:000000:60     87-49-02/508/2008-042</t>
  </si>
  <si>
    <t>87:07:000000:52       87-49-02/008/2012-074</t>
  </si>
  <si>
    <t>87:07:000000:392    87-49-02/508/2008-040</t>
  </si>
  <si>
    <t xml:space="preserve">87:07:000000:73    ЗАРЕГ. Св-во№ </t>
  </si>
  <si>
    <t>Зарег 87:07:040001:511</t>
  </si>
  <si>
    <t>Зарег 87:07:040001:499</t>
  </si>
  <si>
    <t>87:07:010001:34          87-49-02/508/2008-039</t>
  </si>
  <si>
    <t>Зарег 87:07:000000:371                    87-49-02/008/2012-971</t>
  </si>
  <si>
    <t>87:07:000000:421 87-49-02/007/2012-713</t>
  </si>
  <si>
    <t>87:07:000000:422  87-49-02/007/2012-713</t>
  </si>
  <si>
    <t>Зарег 87:07:000000:423 87-49-02/007/2012-713</t>
  </si>
  <si>
    <t>87:07:000000:345 87-49-02/007/2012-712</t>
  </si>
  <si>
    <t>87:07:000000:373 87-49-02/016/2010-336</t>
  </si>
  <si>
    <t>87:07:000000:349 87-49-02/016/2010-340</t>
  </si>
  <si>
    <t>87:07:000000:375       87-49-02/007/2012-914</t>
  </si>
  <si>
    <t>87:07:000000:885     87:07:060001:90:4208:1</t>
  </si>
  <si>
    <t>87:07:000000:366    87-49-02/007/2012-706</t>
  </si>
  <si>
    <t>87:07:000000:389  87:07:060001</t>
  </si>
  <si>
    <t>87:07:000000:389    87-49-02/007/2012-701</t>
  </si>
  <si>
    <t>87:07:000000:717      87-49-02/003/2012-086</t>
  </si>
  <si>
    <t>Нет в Росреестре    87-49-02/003/2012-086</t>
  </si>
  <si>
    <t>Нет в Росреестре           87-49-02/003/2012-086</t>
  </si>
  <si>
    <t>Нет в росреестре есть в техпаспорте 87-49-02/003/2012-086</t>
  </si>
  <si>
    <t>Нет в Росреестре  87-49-02/003/2012-086</t>
  </si>
  <si>
    <t>87:07:000000:2158       87-49-02/007/2012-705</t>
  </si>
  <si>
    <t>87:07:000000:390    87-49-02/007/2012-704</t>
  </si>
  <si>
    <t>87:07:000000:405      87-49-02/008/2012-957</t>
  </si>
  <si>
    <t>не установлен             87-49-02/008/2012-970</t>
  </si>
  <si>
    <t>Не установлен           87-49-02/003/2012-087</t>
  </si>
  <si>
    <t>87:07:000000:795      87-49-02/003/2012-209</t>
  </si>
  <si>
    <t>87:07:000000:796          87-49-02/003/2012-209</t>
  </si>
  <si>
    <t>87:07:000000:797      87-49-02/003/2012-209</t>
  </si>
  <si>
    <t>Не установлен          87-49-02/007/2012-707</t>
  </si>
  <si>
    <t xml:space="preserve">        Зарег 87:07:020200:000:6326</t>
  </si>
  <si>
    <t>Зарегистрированное имущество Балансовая стоимость</t>
  </si>
  <si>
    <t>Зарегистрированное имущество остаточная стоимость</t>
  </si>
  <si>
    <t>Незарегистрированное имущество балансовая стоимость</t>
  </si>
  <si>
    <t>Незарегистрированное имущество лстаточная стоимость</t>
  </si>
  <si>
    <t>Исключено из состава казны зарегистрированное имущество Балансовая стоимость</t>
  </si>
  <si>
    <t>Исключено из состава казны зарегистрированное имущество Остаточная стоимость</t>
  </si>
  <si>
    <t>Исключено из состава казны незарегистрированное имущество Балансовая стоимость</t>
  </si>
  <si>
    <t>Исключено из состава казны незарегистрированное имущество Остаточная стоимость стоимость</t>
  </si>
  <si>
    <r>
      <t>п.Провидения</t>
    </r>
    <r>
      <rPr>
        <sz val="12"/>
        <rFont val="Times New Roman"/>
        <family val="1"/>
        <charset val="204"/>
      </rPr>
      <t xml:space="preserve"> ул. Набережная Дежнева 30</t>
    </r>
  </si>
  <si>
    <r>
      <rPr>
        <b/>
        <sz val="12"/>
        <color indexed="17"/>
        <rFont val="Times New Roman"/>
        <family val="1"/>
        <charset val="204"/>
      </rPr>
      <t xml:space="preserve">Зарег/ </t>
    </r>
    <r>
      <rPr>
        <sz val="12"/>
        <color indexed="17"/>
        <rFont val="Times New Roman"/>
        <family val="1"/>
        <charset val="204"/>
      </rPr>
      <t xml:space="preserve">            87:07:100300:000:7427</t>
    </r>
  </si>
  <si>
    <r>
      <rPr>
        <b/>
        <sz val="12"/>
        <color indexed="17"/>
        <rFont val="Times New Roman"/>
        <family val="1"/>
        <charset val="204"/>
      </rPr>
      <t xml:space="preserve">Зарег/ </t>
    </r>
    <r>
      <rPr>
        <sz val="12"/>
        <color indexed="17"/>
        <rFont val="Times New Roman"/>
        <family val="1"/>
        <charset val="204"/>
      </rPr>
      <t xml:space="preserve">            87:07:100300:000:7428</t>
    </r>
  </si>
  <si>
    <r>
      <rPr>
        <b/>
        <sz val="12"/>
        <color indexed="17"/>
        <rFont val="Times New Roman"/>
        <family val="1"/>
        <charset val="204"/>
      </rPr>
      <t xml:space="preserve">Зарег/ </t>
    </r>
    <r>
      <rPr>
        <sz val="12"/>
        <color indexed="17"/>
        <rFont val="Times New Roman"/>
        <family val="1"/>
        <charset val="204"/>
      </rPr>
      <t xml:space="preserve">            87:07:100300:000:7429</t>
    </r>
    <r>
      <rPr>
        <sz val="10"/>
        <rFont val="Arial Cyr"/>
        <charset val="204"/>
      </rPr>
      <t/>
    </r>
  </si>
  <si>
    <r>
      <rPr>
        <b/>
        <sz val="12"/>
        <color indexed="17"/>
        <rFont val="Times New Roman"/>
        <family val="1"/>
        <charset val="204"/>
      </rPr>
      <t xml:space="preserve">Зарег/ </t>
    </r>
    <r>
      <rPr>
        <sz val="12"/>
        <color indexed="17"/>
        <rFont val="Times New Roman"/>
        <family val="1"/>
        <charset val="204"/>
      </rPr>
      <t xml:space="preserve">            87:07:100300:000:7430</t>
    </r>
    <r>
      <rPr>
        <sz val="10"/>
        <rFont val="Arial Cyr"/>
        <charset val="204"/>
      </rPr>
      <t/>
    </r>
  </si>
  <si>
    <r>
      <rPr>
        <b/>
        <sz val="12"/>
        <color indexed="17"/>
        <rFont val="Times New Roman"/>
        <family val="1"/>
        <charset val="204"/>
      </rPr>
      <t xml:space="preserve">Зарег/ </t>
    </r>
    <r>
      <rPr>
        <sz val="12"/>
        <color indexed="17"/>
        <rFont val="Times New Roman"/>
        <family val="1"/>
        <charset val="204"/>
      </rPr>
      <t xml:space="preserve">            87:07:100300:000:7431</t>
    </r>
    <r>
      <rPr>
        <sz val="10"/>
        <rFont val="Arial Cyr"/>
        <charset val="204"/>
      </rPr>
      <t/>
    </r>
  </si>
  <si>
    <t>Помещения</t>
  </si>
  <si>
    <t>Итого:</t>
  </si>
  <si>
    <t>8</t>
  </si>
  <si>
    <t>9</t>
  </si>
  <si>
    <t>10</t>
  </si>
  <si>
    <t>11</t>
  </si>
  <si>
    <t>12</t>
  </si>
  <si>
    <t>13</t>
  </si>
  <si>
    <t>14</t>
  </si>
  <si>
    <t>3</t>
  </si>
  <si>
    <t>4</t>
  </si>
  <si>
    <t>5</t>
  </si>
  <si>
    <t>15</t>
  </si>
  <si>
    <t>16</t>
  </si>
  <si>
    <t>17</t>
  </si>
  <si>
    <t>18</t>
  </si>
  <si>
    <t>Движения казны в текущем году</t>
  </si>
  <si>
    <t>6</t>
  </si>
  <si>
    <t>7</t>
  </si>
  <si>
    <t>Теплый склад</t>
  </si>
  <si>
    <t>087730Н043</t>
  </si>
  <si>
    <t>106,3Исправить! 12,9 по расп 10 от 06.06.2018</t>
  </si>
  <si>
    <t xml:space="preserve">87:07:000000:2708 </t>
  </si>
  <si>
    <t>Нежилое помещение 1,2</t>
  </si>
  <si>
    <t>п. Провидения ул. Полярная 23</t>
  </si>
  <si>
    <t>п. Провидения ул. Набережная Полярная 23</t>
  </si>
  <si>
    <t>689251, Чукотский АО, пгт.Провидения, ул. Набережная Дежнева д.6 кв. 28</t>
  </si>
  <si>
    <t xml:space="preserve">Многоквартирный жилой дом
(квартиры №45)
</t>
  </si>
  <si>
    <t xml:space="preserve">Многоквартирный жилой дом
(квартиры №29)
</t>
  </si>
  <si>
    <t xml:space="preserve">Многоквартирный жилой дом
(квартиры №6)
</t>
  </si>
  <si>
    <t>Провидения</t>
  </si>
  <si>
    <t>Новое Чаплино</t>
  </si>
  <si>
    <t>Сиреники</t>
  </si>
  <si>
    <t>Нунлигран</t>
  </si>
  <si>
    <t>Энмелен</t>
  </si>
  <si>
    <t>Янракыннот</t>
  </si>
  <si>
    <t>Набережная Дежнева</t>
  </si>
  <si>
    <t>Полярная</t>
  </si>
  <si>
    <t>Чукотская</t>
  </si>
  <si>
    <t>Территория нефтебазы</t>
  </si>
  <si>
    <t>Ясная поляна</t>
  </si>
  <si>
    <t>Территория водовода</t>
  </si>
  <si>
    <t>Хабарова</t>
  </si>
  <si>
    <t>Связистов</t>
  </si>
  <si>
    <t>Снежная</t>
  </si>
  <si>
    <t>Провидения 2</t>
  </si>
  <si>
    <t>Мира</t>
  </si>
  <si>
    <t>Дружбы</t>
  </si>
  <si>
    <t>Мандрикова</t>
  </si>
  <si>
    <t>Северная</t>
  </si>
  <si>
    <t>Набережная Чирикова</t>
  </si>
  <si>
    <t>Центральная</t>
  </si>
  <si>
    <t>Кергау</t>
  </si>
  <si>
    <t>Матлю</t>
  </si>
  <si>
    <t>Советская</t>
  </si>
  <si>
    <t>Населенный пункт</t>
  </si>
  <si>
    <t>Улица</t>
  </si>
  <si>
    <t>Номер дома</t>
  </si>
  <si>
    <t>Номер квартиры</t>
  </si>
  <si>
    <t>13/1</t>
  </si>
  <si>
    <t>19</t>
  </si>
  <si>
    <t>23</t>
  </si>
  <si>
    <t>26/1</t>
  </si>
  <si>
    <t>28</t>
  </si>
  <si>
    <t>30</t>
  </si>
  <si>
    <t>37</t>
  </si>
  <si>
    <t>39</t>
  </si>
  <si>
    <t>21</t>
  </si>
  <si>
    <t>9а</t>
  </si>
  <si>
    <t>1</t>
  </si>
  <si>
    <t>2</t>
  </si>
  <si>
    <t>4а</t>
  </si>
  <si>
    <t>10а</t>
  </si>
  <si>
    <t>12а</t>
  </si>
  <si>
    <t>14а</t>
  </si>
  <si>
    <t>1а</t>
  </si>
  <si>
    <t>Береговая</t>
  </si>
  <si>
    <t>Майна</t>
  </si>
  <si>
    <t>Нутаугье</t>
  </si>
  <si>
    <t>Отке</t>
  </si>
  <si>
    <t>Заречная</t>
  </si>
  <si>
    <t>Чирикова</t>
  </si>
  <si>
    <t>Копейская</t>
  </si>
  <si>
    <t>Каляквун</t>
  </si>
  <si>
    <t>Тагриной</t>
  </si>
  <si>
    <t>Тундровая</t>
  </si>
  <si>
    <t>Ясная</t>
  </si>
  <si>
    <t>Эскимосская</t>
  </si>
  <si>
    <t>18/1</t>
  </si>
  <si>
    <t>35</t>
  </si>
  <si>
    <t>39/1</t>
  </si>
  <si>
    <t>39/2</t>
  </si>
  <si>
    <t>41</t>
  </si>
  <si>
    <t>41/1</t>
  </si>
  <si>
    <t>45/1</t>
  </si>
  <si>
    <t>45/2</t>
  </si>
  <si>
    <t>45/3</t>
  </si>
  <si>
    <t>47</t>
  </si>
  <si>
    <t>47/1</t>
  </si>
  <si>
    <t>51</t>
  </si>
  <si>
    <t>53</t>
  </si>
  <si>
    <t>2/1</t>
  </si>
  <si>
    <t>4/1</t>
  </si>
  <si>
    <t>6/1</t>
  </si>
  <si>
    <t>8/1</t>
  </si>
  <si>
    <t>10/1</t>
  </si>
  <si>
    <t>20</t>
  </si>
  <si>
    <t>22</t>
  </si>
  <si>
    <t>24</t>
  </si>
  <si>
    <t>25</t>
  </si>
  <si>
    <t>15/1</t>
  </si>
  <si>
    <t>18а</t>
  </si>
  <si>
    <t>16а</t>
  </si>
  <si>
    <t>19а</t>
  </si>
  <si>
    <t>7а</t>
  </si>
  <si>
    <t>11а</t>
  </si>
  <si>
    <t>6а</t>
  </si>
  <si>
    <t>26</t>
  </si>
  <si>
    <t>29</t>
  </si>
  <si>
    <t>2а</t>
  </si>
  <si>
    <t>5а</t>
  </si>
  <si>
    <t>8а</t>
  </si>
  <si>
    <t>32</t>
  </si>
  <si>
    <t>13а</t>
  </si>
  <si>
    <t>31</t>
  </si>
  <si>
    <t>3а</t>
  </si>
  <si>
    <t>14/1</t>
  </si>
  <si>
    <t>12/1</t>
  </si>
  <si>
    <t>1А</t>
  </si>
  <si>
    <t>6,10,14,19,23,24,26,27,28,29, 30,31,32,33,34,35,37,38,39,40</t>
  </si>
  <si>
    <t>2,3,4,6,11,13,14,15,16,17,18,19,20,25,27,29,30</t>
  </si>
  <si>
    <t>11,12,13,14,15,16</t>
  </si>
  <si>
    <t>1,3,4</t>
  </si>
  <si>
    <t>689251, Чукотский АО, Провиденский район,
с. Новое Чаплино,
ул. Советская, дом 8</t>
  </si>
  <si>
    <t>689251, Чукотский АО, Провиденский район,
с. Новое Чаплино,
ул. Советская, дом 7</t>
  </si>
  <si>
    <t>689251, Чукотский АО, Провиденский район,
п. Провидения, 
ул. Полярная, дом 21</t>
  </si>
  <si>
    <t>689251, Чукотский АО, Провиденский район,
п. Провидения, 
ул. Полярная, дом 19</t>
  </si>
  <si>
    <t>689251, Чукотский АО, Провиденский район,
п. Провидения, 
ул. Полярная, дом 23</t>
  </si>
  <si>
    <t>689251, Чукотский АО, Провиденский район,
п. Провидения, 
ул. Полярная, дом 25</t>
  </si>
  <si>
    <t>689251, Чукотский АО, Провиденский район,
п. Провидения, 
ул. Полярная, дом 17</t>
  </si>
  <si>
    <t>689251, Чукотский АО, Провиденский район,
п. Провидения, 
ул. Полярная, дом 10</t>
  </si>
  <si>
    <t>689251, Чукотский АО, Провиденский район,
п. Провидения, 
ул. Полярная, дом 8</t>
  </si>
  <si>
    <t>689251, Чукотский АО, Провиденский район,
п. Провидения, 
ул. Полярная, дом 6</t>
  </si>
  <si>
    <t>689251, Чукотский АО, Провиденский район,
п. Провидения, 
ул. Полярная, дом 26</t>
  </si>
  <si>
    <t>689251, Чукотский АО, Провиденский район,
п. Провидения, 
ул. Эскимосская, дом 1</t>
  </si>
  <si>
    <t>689251, Чукотский АО, Провиденский район,
п. Провидения, 
ул. Эскимосская, дом 18</t>
  </si>
  <si>
    <t>689251, Чукотский АО, Провиденский район,
п. Провидения, 
ул. Эскимосская, дом 18/1</t>
  </si>
  <si>
    <t>689251, Чукотский АО, Провиденский район,
п. Провидения, 
ул. Чукотская, дом 1а</t>
  </si>
  <si>
    <t>689251, Чукотский АО, Провиденский район,
п. Провидения, 
ул. Чукотская, дом 1</t>
  </si>
  <si>
    <t>689251, Чукотский АО, Провиденский район,
п. Провидения, 
ул. Чукотская, дом 6</t>
  </si>
  <si>
    <t>689251, Чукотский АО, Провиденский район,
п. Провидения, 
ул. Чукотская, дом 17</t>
  </si>
  <si>
    <t>689251, Чукотский АО, Провиденский район,
п. Провидения, 
ул. Н.Дежнева, дом 6</t>
  </si>
  <si>
    <t>689251, Чукотский АО, Провиденский район,
п. Провидения, 
ул. Н.Дежнева, дом 15</t>
  </si>
  <si>
    <t>689251, Чукотский АО, Провиденский район,
п. Провидения, 
ул. Н.Дежнева, дом 16</t>
  </si>
  <si>
    <t>689251, Чукотский АО, Провиденский район,
п. Провидения, 
ул. Н.Дежнева, дом 35</t>
  </si>
  <si>
    <t>689251, Чукотский АО, Провиденский район,
п. Провидения, 
ул. Н.Дежнева, дом 37</t>
  </si>
  <si>
    <t>689251, Чукотский АО, Провиденский район,
п. Провидения, 
ул. Н.Дежнева, дом 39</t>
  </si>
  <si>
    <t>Многоквартирный жилой дом
(квартиры №№1,3,4,6,8,11,14,21,25, 22,23,24,25,26,29,30,31,32,35,36,37,38,39,40)</t>
  </si>
  <si>
    <t>689251, Чукотский АО, Провиденский район,
п. Провидения, 
ул. Н.Дежнева, дом 39/1</t>
  </si>
  <si>
    <t>689251, Чукотский АО, Провиденский район,
п. Провидения, 
ул. Н.Дежнева, дом 39/2</t>
  </si>
  <si>
    <t>Многоквартирный жилой дом
(квартиры №№1,2,3,4,5,6,7,8,9,10,11,12,13,14,16,18, 19,23,24)</t>
  </si>
  <si>
    <t>689251, Чукотский АО, Провиденский район,
п. Провидения, 
ул. Н.Дежнева, дом 41</t>
  </si>
  <si>
    <t>689251, Чукотский АО, Провиденский район,
п. Провидения, 
ул. Н.Дежнева, дом 41/1</t>
  </si>
  <si>
    <t>689251, Чукотский АО, Провиденский район,
п. Провидения, 
ул. Н.Дежнева, дом 45/1</t>
  </si>
  <si>
    <t>689251, Чукотский АО, Провиденский район,
п. Провидения, 
ул. Н.Дежнева, дом 45/2</t>
  </si>
  <si>
    <t>1,2,1а,3,3а,4,5,
6,7,8,9,10,11,12</t>
  </si>
  <si>
    <t>5,6,8,9,10,11,12</t>
  </si>
  <si>
    <t>1,2,3,4,
5,6,7,8,9,10,11,12</t>
  </si>
  <si>
    <t>1,2,3,
3а,4,5,6,7,8,9,10,11,12</t>
  </si>
  <si>
    <t>689251, Чукотский АО, Провиденский район,
с. Новое Чаплино,
ул. Мира, дом 4</t>
  </si>
  <si>
    <t>1,2,3,4</t>
  </si>
  <si>
    <t>1,2,3,4,5,6,7,8</t>
  </si>
  <si>
    <t>2,3,4</t>
  </si>
  <si>
    <t>Многоквартирный жилой дом (квартиры №№1,3,4,
5,6,7,8,9,9а,10,10а)</t>
  </si>
  <si>
    <t>1,3,4,
5,6,7,8,9,9а,10,10а</t>
  </si>
  <si>
    <t>Многоквартирный жилой дом (квартиры №№1,2,3,4,
5,6,7,8,9,10,11,12)</t>
  </si>
  <si>
    <t>689251, Чукотский АО, Провиденский район,
с. Сиреники,
ул. Отке, дом 4/1</t>
  </si>
  <si>
    <t>1,2,3,
4,5,6,7,8,9,10,11,12</t>
  </si>
  <si>
    <t>Многоквартирный жилой дом (квартиры №№1,2,3,
4,5,6,7,8,9,10,11,12)</t>
  </si>
  <si>
    <t>Многоквартирный жилой   дом (квартиры №№1,2,3,4)</t>
  </si>
  <si>
    <t xml:space="preserve">Многоквартирный жилой дом (квартиры №№1,2,3,4)
</t>
  </si>
  <si>
    <t>1,2,
3,4,5,6,7,8,9,10,11,12</t>
  </si>
  <si>
    <t xml:space="preserve">Многоквартирный жилой дом (квартиры №№1,2,3,4,5,6,7,8,9,10,11, 12)
</t>
  </si>
  <si>
    <t>1,2,3,4,5,6,7,8,9,10,11, 12</t>
  </si>
  <si>
    <t>1,2,3,
4,5,6,7,8,9,10</t>
  </si>
  <si>
    <t>1,2,3,
4,5,6,7,8,9,10,11, 12</t>
  </si>
  <si>
    <t>Многоквартирный жилой дом (квартиры №№1,2,3,
4,5,6,7,8,9,10,11, 12)</t>
  </si>
  <si>
    <t>Многоквартирный жилой дом (квартиры №№1,2,4,5,6,7,8)</t>
  </si>
  <si>
    <t>1,2,4,5,6,7,8</t>
  </si>
  <si>
    <t>1,2,3,
4,5,6,7,8</t>
  </si>
  <si>
    <t>Многоквартирный жилой дом (квартиры №№1,2,3,4,5,6,7,8)</t>
  </si>
  <si>
    <t>087241Н083</t>
  </si>
  <si>
    <t>087242Н116</t>
  </si>
  <si>
    <t>В87206Н058</t>
  </si>
  <si>
    <t>В87206Н059</t>
  </si>
  <si>
    <t>В87206Н060</t>
  </si>
  <si>
    <t>В87206Н061</t>
  </si>
  <si>
    <t>В87206Н062</t>
  </si>
  <si>
    <t>В87206Н063</t>
  </si>
  <si>
    <t>В87206Н064</t>
  </si>
  <si>
    <t>087241Н217</t>
  </si>
  <si>
    <t>087241Н218</t>
  </si>
  <si>
    <t>087241Н219</t>
  </si>
  <si>
    <t>087241Н210</t>
  </si>
  <si>
    <t>087241Н211</t>
  </si>
  <si>
    <t>087241Н212</t>
  </si>
  <si>
    <t>087241Н213</t>
  </si>
  <si>
    <t>087241Н214</t>
  </si>
  <si>
    <t>087241Н215</t>
  </si>
  <si>
    <t>087241Н216</t>
  </si>
  <si>
    <t>087241Н220</t>
  </si>
  <si>
    <t>087241Н221</t>
  </si>
  <si>
    <t>087241Н222</t>
  </si>
  <si>
    <t>087241Н223</t>
  </si>
  <si>
    <t>087241Н224</t>
  </si>
  <si>
    <t>087241Н225</t>
  </si>
  <si>
    <t>087241Н226</t>
  </si>
  <si>
    <t>087241Н227</t>
  </si>
  <si>
    <t>087241Н228</t>
  </si>
  <si>
    <t>087241Н229</t>
  </si>
  <si>
    <t>087241Н230</t>
  </si>
  <si>
    <t>087241Н231</t>
  </si>
  <si>
    <t>087241Н232</t>
  </si>
  <si>
    <t>087241Н233</t>
  </si>
  <si>
    <t>087241Н234</t>
  </si>
  <si>
    <t>087241Н235</t>
  </si>
  <si>
    <t>087241Н236</t>
  </si>
  <si>
    <t>087241Н237</t>
  </si>
  <si>
    <t>087241Н238</t>
  </si>
  <si>
    <t>087241Н239</t>
  </si>
  <si>
    <t>087241Н240</t>
  </si>
  <si>
    <t>087241Н241</t>
  </si>
  <si>
    <t>087241Н242</t>
  </si>
  <si>
    <t>087241Н243</t>
  </si>
  <si>
    <t>087241Н244</t>
  </si>
  <si>
    <t>087241Н245</t>
  </si>
  <si>
    <t>087241Н246</t>
  </si>
  <si>
    <t>087241Н247</t>
  </si>
  <si>
    <t>087241Н248</t>
  </si>
  <si>
    <t>087241Н249</t>
  </si>
  <si>
    <t>087241Н250</t>
  </si>
  <si>
    <t>087241Н251</t>
  </si>
  <si>
    <t>087241Н252</t>
  </si>
  <si>
    <t>087241Н253</t>
  </si>
  <si>
    <t>087241Н254</t>
  </si>
  <si>
    <t>087241Н255</t>
  </si>
  <si>
    <t>087241Н256</t>
  </si>
  <si>
    <t>087241Н257</t>
  </si>
  <si>
    <t>087241Н258</t>
  </si>
  <si>
    <t>087242Н119</t>
  </si>
  <si>
    <t>087242Н120</t>
  </si>
  <si>
    <t>В87206Н035</t>
  </si>
  <si>
    <t>087246Н057</t>
  </si>
  <si>
    <t>087246Н058</t>
  </si>
  <si>
    <t>087246Н059</t>
  </si>
  <si>
    <t>087246Н060</t>
  </si>
  <si>
    <t>08724Н134</t>
  </si>
  <si>
    <t>08724Н135</t>
  </si>
  <si>
    <t>08724Н136</t>
  </si>
  <si>
    <t>08724Н137</t>
  </si>
  <si>
    <t>08724Н138</t>
  </si>
  <si>
    <t>08724Н139</t>
  </si>
  <si>
    <t>08724Н140</t>
  </si>
  <si>
    <t>08724Н141</t>
  </si>
  <si>
    <t>08724Н142</t>
  </si>
  <si>
    <t>08724Н143</t>
  </si>
  <si>
    <t>08724Н144</t>
  </si>
  <si>
    <t>08724Н145</t>
  </si>
  <si>
    <t>08724Н146</t>
  </si>
  <si>
    <t>08724Н147</t>
  </si>
  <si>
    <t>08724Н148</t>
  </si>
  <si>
    <t>08724Н149</t>
  </si>
  <si>
    <t>08724Н150</t>
  </si>
  <si>
    <t>08724Н151</t>
  </si>
  <si>
    <t>08724Н152</t>
  </si>
  <si>
    <t>08724Н153</t>
  </si>
  <si>
    <t>08724Н154</t>
  </si>
  <si>
    <t>08724Н155</t>
  </si>
  <si>
    <t>08724Н156</t>
  </si>
  <si>
    <t>08724Н157</t>
  </si>
  <si>
    <t>08724Н158</t>
  </si>
  <si>
    <t>08724Н159</t>
  </si>
  <si>
    <t>08724Н160</t>
  </si>
  <si>
    <t>08724Н161</t>
  </si>
  <si>
    <t>087241Н049</t>
  </si>
  <si>
    <t>087241Н031</t>
  </si>
  <si>
    <t>087241Н032</t>
  </si>
  <si>
    <t>087241Н033</t>
  </si>
  <si>
    <t>087241Н053</t>
  </si>
  <si>
    <t>087241Н054</t>
  </si>
  <si>
    <t>087241Н055</t>
  </si>
  <si>
    <t>087241Н056</t>
  </si>
  <si>
    <t>087241Н057</t>
  </si>
  <si>
    <t>087241Н058</t>
  </si>
  <si>
    <t>087241Н059</t>
  </si>
  <si>
    <t>087241Н060</t>
  </si>
  <si>
    <t>087241Н061</t>
  </si>
  <si>
    <t>087241Н062</t>
  </si>
  <si>
    <t>087241Н063</t>
  </si>
  <si>
    <t>087241Н064</t>
  </si>
  <si>
    <t>087241Н065</t>
  </si>
  <si>
    <t>087241Н066</t>
  </si>
  <si>
    <t>087241Н067</t>
  </si>
  <si>
    <t>08724Н114</t>
  </si>
  <si>
    <t>087241Н069</t>
  </si>
  <si>
    <t>087240Н017</t>
  </si>
  <si>
    <t>087240Н019</t>
  </si>
  <si>
    <t>08724Н102</t>
  </si>
  <si>
    <t>08724Н103</t>
  </si>
  <si>
    <t>08724Н104</t>
  </si>
  <si>
    <t>08724Н105</t>
  </si>
  <si>
    <t>087241Н096</t>
  </si>
  <si>
    <t>087241Н087</t>
  </si>
  <si>
    <t>087241Н088</t>
  </si>
  <si>
    <t>087241Н089</t>
  </si>
  <si>
    <t>087241Н090</t>
  </si>
  <si>
    <t>087241Н091</t>
  </si>
  <si>
    <t>087241Н092</t>
  </si>
  <si>
    <t>087241Н093</t>
  </si>
  <si>
    <t>08724Н106</t>
  </si>
  <si>
    <t>08724Н107</t>
  </si>
  <si>
    <t>08724Н108</t>
  </si>
  <si>
    <t>08724Н109</t>
  </si>
  <si>
    <t>08724Н110</t>
  </si>
  <si>
    <t>08724Н111</t>
  </si>
  <si>
    <t>08724Н112</t>
  </si>
  <si>
    <t>08724Н113</t>
  </si>
  <si>
    <t>08724Н115</t>
  </si>
  <si>
    <t>08724Н116</t>
  </si>
  <si>
    <t>08724Н117</t>
  </si>
  <si>
    <t>08724Н118</t>
  </si>
  <si>
    <t>08724Н119</t>
  </si>
  <si>
    <t>08724Н120</t>
  </si>
  <si>
    <t>Населеный пункт</t>
  </si>
  <si>
    <t>9А</t>
  </si>
  <si>
    <t>689251, Чукотский АО, Провиденский район, пгт. Провидения, ул. Полярная 23 кв 3</t>
  </si>
  <si>
    <t>Квартира 26</t>
  </si>
  <si>
    <t xml:space="preserve">Многоквартирный жилой дом
(квартира 29)
</t>
  </si>
  <si>
    <t xml:space="preserve">Многоквартирный жилой дом
(квартира 32)
</t>
  </si>
  <si>
    <t>1,2,3,4,7,13, 14,15,16,17,18,19, 20,23,26,27,29, 33,34,35,36,37, 38,39</t>
  </si>
  <si>
    <t xml:space="preserve">Многоквартирный жилой дом
(квартира №27)
</t>
  </si>
  <si>
    <t>Многоквартирный жилой дом
(квартира №46)</t>
  </si>
  <si>
    <t xml:space="preserve">Многоквартирный жилой дом
(квартира №14)
</t>
  </si>
  <si>
    <r>
      <t>Многоквартирный жилой 
дом (квартира №45</t>
    </r>
    <r>
      <rPr>
        <sz val="12"/>
        <color indexed="49"/>
        <rFont val="Times New Roman"/>
        <family val="1"/>
        <charset val="204"/>
      </rPr>
      <t>)</t>
    </r>
  </si>
  <si>
    <t xml:space="preserve">Многоквартирный жилой дом
(квартиры №№2,6,12,20,27,29)
</t>
  </si>
  <si>
    <t>2,6,12,20,27,29</t>
  </si>
  <si>
    <t xml:space="preserve">Многоквартирный жилой дом
(квартира №7)
</t>
  </si>
  <si>
    <t xml:space="preserve">Многоквартирный жилой дом
(квартира №5)
</t>
  </si>
  <si>
    <t>1,3,4,7,8,9, 11,14</t>
  </si>
  <si>
    <t>Многоквартирный жилой дом
(квартира №26)</t>
  </si>
  <si>
    <t xml:space="preserve">Многоквартирный жилой дом
(квартира №38)
</t>
  </si>
  <si>
    <t xml:space="preserve">Многоквартирный жилой дом
(квартира №19)
</t>
  </si>
  <si>
    <t xml:space="preserve">Многоквартирный жилой дом
(квартира №23)
</t>
  </si>
  <si>
    <t>Многоквартирный жилой дом
(квартира №11)</t>
  </si>
  <si>
    <t>1,3,4,6,8,14,21,25, 22,23,24,25,26,29,30,31,32,35,36,37,38,39,40</t>
  </si>
  <si>
    <t xml:space="preserve">Многоквартирный жилой дом
(квартира №3)
</t>
  </si>
  <si>
    <t>1, 4</t>
  </si>
  <si>
    <t>Многоквартирный жилой дом
(квартира №1)</t>
  </si>
  <si>
    <t>2,3,4,5,6,7,8,9,10,12,13,18, 19,23,24</t>
  </si>
  <si>
    <t>Многоквартирный жилой дом
(квартира №14)</t>
  </si>
  <si>
    <t>Многоквартирный жилой дом
(квартира №16)</t>
  </si>
  <si>
    <t xml:space="preserve">Многоквартирный жилой дом
(квартира №4)
</t>
  </si>
  <si>
    <t>10,15,16</t>
  </si>
  <si>
    <t xml:space="preserve">Многоквартирный жилой дом
(квартира №9)
</t>
  </si>
  <si>
    <t xml:space="preserve">Многоквартирный жилой дом
(квартира №15)
</t>
  </si>
  <si>
    <t xml:space="preserve">Многоквартирный жилой дом
(квартира №26)
</t>
  </si>
  <si>
    <t xml:space="preserve">Многоквартирный жилой дом
(квартира №29)
</t>
  </si>
  <si>
    <t>Многоквартирный жилой дом
(квартира №2)</t>
  </si>
  <si>
    <t>Многоквартирный жилой дом
(квартира №10)</t>
  </si>
  <si>
    <t>Многоквартирный жилой дом
(квартиры №№1,3,4,8,9,12,14,15,16,17,20,22,28,31,32)</t>
  </si>
  <si>
    <t>1,3,4,8,9,12,14,15,16,17,20,22,28,31,32</t>
  </si>
  <si>
    <t xml:space="preserve">Многоквартирный жилой дом
(квартира №6)
</t>
  </si>
  <si>
    <t xml:space="preserve">Многоквартирный жилой дом
(квартира №25)
</t>
  </si>
  <si>
    <t xml:space="preserve">Многоквартирный жилой дом
(квартиры №№1,8,12,15,17,18,20,27,28,30,31, 32)
</t>
  </si>
  <si>
    <t>1,8,12,15,17,18,20,27,28,30,31, 32</t>
  </si>
  <si>
    <t xml:space="preserve">Многоквартирный жилой дом
(квартиры №№6,10,12,14,15,18,22,26,31)
</t>
  </si>
  <si>
    <t>6,10,12,14,15,18,22,26,31</t>
  </si>
  <si>
    <t xml:space="preserve">Многоквартирный жилой дом
(квартира №13)
</t>
  </si>
  <si>
    <t xml:space="preserve">Многоквартирный жилой дом
(квартира №24)
</t>
  </si>
  <si>
    <t xml:space="preserve">Многоквартирный жилой дом
(квартира №30)
</t>
  </si>
  <si>
    <t xml:space="preserve">Многоквартирный жилой дом
(квартира №32)
</t>
  </si>
  <si>
    <t xml:space="preserve">Многоквартирный жилой дом
(квартира №48)
</t>
  </si>
  <si>
    <t>Многоквартирный жилой дом (квартира №10)</t>
  </si>
  <si>
    <t>Многоквартирный жилой дом (квартира №18)</t>
  </si>
  <si>
    <t>Многоквартирный жилой дом (квартира №40)</t>
  </si>
  <si>
    <t>Многоквартирный жилой дом (квартира №48)</t>
  </si>
  <si>
    <t>Многоквартирный жилой дом (квартира №47)</t>
  </si>
  <si>
    <r>
      <t>Многоквартирный жилой 
дом (квартира №2</t>
    </r>
    <r>
      <rPr>
        <sz val="12"/>
        <color indexed="49"/>
        <rFont val="Times New Roman"/>
        <family val="1"/>
        <charset val="204"/>
      </rPr>
      <t>)</t>
    </r>
  </si>
  <si>
    <r>
      <t>Многоквартирный жилой 
дом (квартира №7</t>
    </r>
    <r>
      <rPr>
        <sz val="12"/>
        <color indexed="49"/>
        <rFont val="Times New Roman"/>
        <family val="1"/>
        <charset val="204"/>
      </rPr>
      <t>)</t>
    </r>
  </si>
  <si>
    <r>
      <t>Многоквартирный жилой 
дом (квартира №10</t>
    </r>
    <r>
      <rPr>
        <sz val="12"/>
        <color indexed="49"/>
        <rFont val="Times New Roman"/>
        <family val="1"/>
        <charset val="204"/>
      </rPr>
      <t>)</t>
    </r>
  </si>
  <si>
    <r>
      <t>Многоквартирный жилой 
дом (квартира №11</t>
    </r>
    <r>
      <rPr>
        <sz val="12"/>
        <color indexed="49"/>
        <rFont val="Times New Roman"/>
        <family val="1"/>
        <charset val="204"/>
      </rPr>
      <t>)</t>
    </r>
  </si>
  <si>
    <r>
      <t>Многоквартирный жилой 
дом (квартира №15</t>
    </r>
    <r>
      <rPr>
        <sz val="12"/>
        <color indexed="49"/>
        <rFont val="Times New Roman"/>
        <family val="1"/>
        <charset val="204"/>
      </rPr>
      <t>)</t>
    </r>
  </si>
  <si>
    <r>
      <t>Многоквартирный жилой 
дом (квартира №27</t>
    </r>
    <r>
      <rPr>
        <sz val="12"/>
        <color indexed="49"/>
        <rFont val="Times New Roman"/>
        <family val="1"/>
        <charset val="204"/>
      </rPr>
      <t>)</t>
    </r>
  </si>
  <si>
    <r>
      <t>Многоквартирный жилой 
дом (квартира №47</t>
    </r>
    <r>
      <rPr>
        <sz val="12"/>
        <color indexed="49"/>
        <rFont val="Times New Roman"/>
        <family val="1"/>
        <charset val="204"/>
      </rPr>
      <t>)</t>
    </r>
  </si>
  <si>
    <t xml:space="preserve">Многоквартирный жилой дом
(квартира №11)
</t>
  </si>
  <si>
    <t xml:space="preserve">Многоквартирный жилой дом
(квартира №31)
</t>
  </si>
  <si>
    <t xml:space="preserve">Многоквартирный жилой дом
(квартира №41)
</t>
  </si>
  <si>
    <t xml:space="preserve">Многоквартирный жилой дом
(квартира №16)
</t>
  </si>
  <si>
    <t xml:space="preserve">Многоквартирный жилой дом
(квартиры №№2,5,6,9,10,14,21,22,25,26,28,30,33,34,38,39)
</t>
  </si>
  <si>
    <t>2,5,6,9,10,14,21,22,25,26,28,30,33,34,38,39,</t>
  </si>
  <si>
    <t>Многоквартирный жилой дом
(квартира №4)</t>
  </si>
  <si>
    <t>Многоквартирный жилой дом
(квартира №23)</t>
  </si>
  <si>
    <t>Многоквартирный жилой дом
(квартиры №№1,3,5,8,10,12,18,19,24,29, 30,32)</t>
  </si>
  <si>
    <t>1,3,5,8,10,12,18,19,24, 29, 30,32</t>
  </si>
  <si>
    <t>Многоквартирный жилой дом
(квартиры №№1,2,4,5,7,8,10,12,15,16,17, 22, 23,26,30,31,32)</t>
  </si>
  <si>
    <t>1,2,4,5,7,8,10,12,15,16,17, 22, 23,26,30,31,32</t>
  </si>
  <si>
    <t>Многоквартирный жилой дом
(квартира № 11)</t>
  </si>
  <si>
    <t xml:space="preserve">Многоквартирный жилой дом
(квартира №8)
</t>
  </si>
  <si>
    <t>1,2,3,7</t>
  </si>
  <si>
    <t>Многоквартирный жилой дом
(квартира №5)</t>
  </si>
  <si>
    <t>Многоквартирный жилой дом
(квартира №7)</t>
  </si>
  <si>
    <t>Многоквартирный жилой дом
(квартира №22)</t>
  </si>
  <si>
    <t>Многоквартирный жилой дом
(квартира №39)</t>
  </si>
  <si>
    <t>Многоквартирный жилой дом
(квартира №41)</t>
  </si>
  <si>
    <t xml:space="preserve">Многоквартирный жилой дом
(квартира №33)
</t>
  </si>
  <si>
    <t xml:space="preserve">Многоквартирный жилой дом
(квартира №44)
</t>
  </si>
  <si>
    <t xml:space="preserve">Многоквартирный жилой дом
(квартира №47)
</t>
  </si>
  <si>
    <t xml:space="preserve">Многоквартирный жилой дом
(квартиры №№1,3,4,5,9,10,12,13,21,23,30, 31,32,34,35,39,42,45,48)
</t>
  </si>
  <si>
    <t>1,3,4,5,9,10,12,13,21,23,30, 31,32,34,35,39,42,45,48</t>
  </si>
  <si>
    <t xml:space="preserve">Многоквартирный жилой дом
(квартиры №№1,2,3,7)
</t>
  </si>
  <si>
    <t xml:space="preserve">Многоквартирный жилой дом
(квартира 31)
</t>
  </si>
  <si>
    <t xml:space="preserve">Многоквартирный жилой дом
(квартира 4)
</t>
  </si>
  <si>
    <t xml:space="preserve">Многоквартирный жилой дом
(квартира 16)
</t>
  </si>
  <si>
    <t xml:space="preserve">Многоквартирный жилой дом
(квартира 34)
</t>
  </si>
  <si>
    <t xml:space="preserve">Многоквартирный жилой дом
(квартира №1)
</t>
  </si>
  <si>
    <t xml:space="preserve">Многоквартирный жилой дом
(квартира №10)
</t>
  </si>
  <si>
    <t xml:space="preserve">Многоквартирный жилой дом
(квартира №20)
</t>
  </si>
  <si>
    <t>Многоквартирный жилой дом
(квартиры №№1,2,12,19,21,26,30)</t>
  </si>
  <si>
    <t>1,2,12,19,21,26,30</t>
  </si>
  <si>
    <r>
      <t>Многоквартирный жилой 
дом (квартира №56</t>
    </r>
    <r>
      <rPr>
        <sz val="12"/>
        <color indexed="49"/>
        <rFont val="Times New Roman"/>
        <family val="1"/>
        <charset val="204"/>
      </rPr>
      <t>)</t>
    </r>
  </si>
  <si>
    <t xml:space="preserve">Многоквартирный жилой дом
(квартиры №№2,6,8)
</t>
  </si>
  <si>
    <t>2,6,8</t>
  </si>
  <si>
    <t xml:space="preserve">Многоквартирный жилой дом
(квартира №18)
</t>
  </si>
  <si>
    <t xml:space="preserve">Многоквартирный жилой дом
(квартиры №№5,10,11,18,23,31,36,38)
</t>
  </si>
  <si>
    <t>5,10,11,18,23,31,36,38</t>
  </si>
  <si>
    <t xml:space="preserve">Многоквартирный жилой дом
(квартиры №№1,2,8,10,12,13,16,20,22,24,25,29,30,33,34,35,36, 37,41,42,44, 45,)
</t>
  </si>
  <si>
    <t>1,2,8,10,12,13,16,20,22,24,25,29,30,33,34,35,36, 37,41,42,44, 45</t>
  </si>
  <si>
    <t xml:space="preserve">Многоквартирный жилой дом
(квартиры №№2,3,6,7,10,16,23,28,36,40,41,43,48,50,55)
</t>
  </si>
  <si>
    <t>2,3,6,7,10,16,23,28,36,40,41,43,48,50,55</t>
  </si>
  <si>
    <t>Многоквартирный жилой дом (квартира №6)</t>
  </si>
  <si>
    <r>
      <t>Многоквартирный жилой дом (квартиры №№2,6,7,8,10,13,15,18,22,26,28,33,</t>
    </r>
    <r>
      <rPr>
        <sz val="12"/>
        <color indexed="49"/>
        <rFont val="Times New Roman"/>
        <family val="1"/>
        <charset val="204"/>
      </rPr>
      <t xml:space="preserve"> 40,</t>
    </r>
    <r>
      <rPr>
        <sz val="12"/>
        <rFont val="Times New Roman"/>
        <family val="1"/>
        <charset val="204"/>
      </rPr>
      <t>47,48)</t>
    </r>
  </si>
  <si>
    <t>2,6,7,8,10,13,15,18,22,28,33, 40,47,48</t>
  </si>
  <si>
    <t>Многоквартирный жилой дом (квартира №19)</t>
  </si>
  <si>
    <t>Многоквартирный жилой дом (квартира №29)</t>
  </si>
  <si>
    <r>
      <t>Многоквартирный жилой 
дом (квартира №6</t>
    </r>
    <r>
      <rPr>
        <sz val="12"/>
        <color indexed="49"/>
        <rFont val="Times New Roman"/>
        <family val="1"/>
        <charset val="204"/>
      </rPr>
      <t>)</t>
    </r>
  </si>
  <si>
    <r>
      <t>Многоквартирный жилой 
дом (квартира №41</t>
    </r>
    <r>
      <rPr>
        <sz val="12"/>
        <color indexed="49"/>
        <rFont val="Times New Roman"/>
        <family val="1"/>
        <charset val="204"/>
      </rPr>
      <t>)</t>
    </r>
  </si>
  <si>
    <t>Многоквартирный жилой дом
(квартира №6)</t>
  </si>
  <si>
    <t>Многоквартирный жилой дом
(квартиры №№2,3,6,8)</t>
  </si>
  <si>
    <t>2,3,6,8</t>
  </si>
  <si>
    <t xml:space="preserve">Многоквартирный жилой дом
(квартиры №№6,14,16,19,23)
</t>
  </si>
  <si>
    <t>6,14,16,19,23</t>
  </si>
  <si>
    <t>Многоквартирный жилой дом
(квартира №35)</t>
  </si>
  <si>
    <t>Многоквартирный жилой дом
(квартиры №№2,4,9,10, 12,15,17,19,20,23,26,27,28,29,30,35, 36,37,44,45,48)</t>
  </si>
  <si>
    <t>2,4,9,10, 12,15,17,19,20,23,26,27,28,29,30,35, 36,37,44,45,48</t>
  </si>
  <si>
    <t xml:space="preserve">Многоквартирный жилой дом
(квартира №21)
</t>
  </si>
  <si>
    <t xml:space="preserve">Многоквартирный жилой дом
(квартиры №№1,3,4,9,10,16,21,22,23,24)
</t>
  </si>
  <si>
    <t>1,3,4,9,10,16,21,22,23,24</t>
  </si>
  <si>
    <t xml:space="preserve">Многоквартирный жилой дом
(квартиры №№2,4,5,6,9,12,13,14,15,16,17, 20,21,22,24,25,28,32, 34,36,38,40)
</t>
  </si>
  <si>
    <t>2,4,5,6,9,12,13,14,15,16,17, 20,21,22,24,25,28,32,34,36,38,40</t>
  </si>
  <si>
    <t>Многоквартирный жилой дом
(квартира №44)</t>
  </si>
  <si>
    <t xml:space="preserve">Многоквартирный жилой дом
(квартира №12)
</t>
  </si>
  <si>
    <t xml:space="preserve">Многоквартирный жилой дом
(квартиры №12,15)
</t>
  </si>
  <si>
    <t xml:space="preserve">Многоквартирный жилой дом
(квартиры №№8,10,11,12,18,20,21,25,27,31,32,36,37,38)
</t>
  </si>
  <si>
    <t>8,10,11,12,18,19,20,21,25,27,31,32,36,37,38</t>
  </si>
  <si>
    <t xml:space="preserve">Многоквартирный жилой дом
(квартиры №№4,8)
</t>
  </si>
  <si>
    <t xml:space="preserve">Многоквартирный жилой дом
(квартира 21)
</t>
  </si>
  <si>
    <t xml:space="preserve">Многоквартирный жилой дом
(квартиры №№3,5,8,13,14,26,29)
</t>
  </si>
  <si>
    <t>3,5,8,13,14,26</t>
  </si>
  <si>
    <r>
      <t>Многоквартирный жилой 
дом (квартира №23</t>
    </r>
    <r>
      <rPr>
        <sz val="12"/>
        <color indexed="49"/>
        <rFont val="Times New Roman"/>
        <family val="1"/>
        <charset val="204"/>
      </rPr>
      <t>)</t>
    </r>
  </si>
  <si>
    <r>
      <t>Многоквартирный жилой 
дом (квартиры №№1,6,9,13,20,21,22,25,26,28,34,39,41,42,44,45,48</t>
    </r>
    <r>
      <rPr>
        <sz val="12"/>
        <color indexed="49"/>
        <rFont val="Times New Roman"/>
        <family val="1"/>
        <charset val="204"/>
      </rPr>
      <t>)</t>
    </r>
  </si>
  <si>
    <t>1,6,9,13,20,21,22,25,26,28,34,39,41,42,44,45,48</t>
  </si>
  <si>
    <t>Многоквартирный жилой дом
(квартира №45)</t>
  </si>
  <si>
    <t>4,6,8,9,15,16,18,21,25,29,30,35,37,38,39,41,44,50,51</t>
  </si>
  <si>
    <t>Многоквартирный жилой дом
(квартиры №№4,6,8,9,15,16,18,21,25,29,30,35,37,38,39,41,44,50,51)</t>
  </si>
  <si>
    <t>Многоквартирный жилой дом (квартира №43, ранее кв.11)</t>
  </si>
  <si>
    <t>43 (ранее кв.11)</t>
  </si>
  <si>
    <t>Многоквартирный жилой дом (квартира №26, ранее кв.37)</t>
  </si>
  <si>
    <t>26 (ранее кв.37)</t>
  </si>
  <si>
    <t>Многоквартирный жилой дом (квартира №45, ранее кв.13)</t>
  </si>
  <si>
    <t>45 (ранее кв.13)</t>
  </si>
  <si>
    <t>Многоквартирный жилой дом (квартира №46, ранее кв.14)</t>
  </si>
  <si>
    <t>46 (ранее кв.14)</t>
  </si>
  <si>
    <t>Многоквартирный жилой дом (квартира №58, ранее кв.35)</t>
  </si>
  <si>
    <t>58 (ранее кв.35)</t>
  </si>
  <si>
    <t>Многоквартирный жилой дом (квартиры №№1,2,3,4,5,6,7,8,9,10,
12,10,11,12,15,16,17,18,19,20, 21,22,23,24,25,26,27,29,30,31,32,33, 34,36,38,39,40,41,42,44,47, 48,49,50,51,52,53,54,55,57)</t>
  </si>
  <si>
    <t>1,2,3,4,5,6,7,8,9,10,
12,10,11,12,15,16,17,18,19,20, 21,22,23,24,25,26,27,29,30,31,32,33, 34,36,38,39,40,41,42,44,47, 48,49,50,51,52,53,54,55,57</t>
  </si>
  <si>
    <t>2225 м</t>
  </si>
  <si>
    <t>87:07:060001:669</t>
  </si>
  <si>
    <t>87:08:040001:513</t>
  </si>
  <si>
    <t>87:07:000000:2955</t>
  </si>
  <si>
    <t>Инженерные сети холодного водоснабжения Двойной учет!!</t>
  </si>
  <si>
    <t>Объект незавершенного строительства</t>
  </si>
  <si>
    <t>п. Провидения ул. Эскимосская 31</t>
  </si>
  <si>
    <t>87:07:060001:571</t>
  </si>
  <si>
    <t>Зарег 2021г. 87:07:060001:669</t>
  </si>
  <si>
    <t>Зарег 2021г. 87:07:060001:664</t>
  </si>
  <si>
    <t>Зарег 2021г. 87:07:060001:651</t>
  </si>
  <si>
    <t>Автомобильная дорога  ул. Полярная</t>
  </si>
  <si>
    <t>Автомобильная дорога  ул. Чукотская</t>
  </si>
  <si>
    <t>Автомобильная дорога  ул. Эскимосская</t>
  </si>
  <si>
    <t>Зарег 2021г. 87:07:060001:638</t>
  </si>
  <si>
    <t>Зарег в 2021 г.     87:07:060001:579</t>
  </si>
  <si>
    <t>В87702НКЛ011</t>
  </si>
  <si>
    <t>В87702НКЛ012</t>
  </si>
  <si>
    <t>Зарег в 2021 г.     87:07:060001:580</t>
  </si>
  <si>
    <t>В87702НКЛ013</t>
  </si>
  <si>
    <t>В87702НКЛ014</t>
  </si>
  <si>
    <t>В87702НКЛ016</t>
  </si>
  <si>
    <t>В87702НКЛ017</t>
  </si>
  <si>
    <t>В87702НКЛ018</t>
  </si>
  <si>
    <t>В87702НКЛ019</t>
  </si>
  <si>
    <t>В87702НКЛ020</t>
  </si>
  <si>
    <t>В87702НКЛ021</t>
  </si>
  <si>
    <t>В87702НКЛ022</t>
  </si>
  <si>
    <t>В87702НКЛ023</t>
  </si>
  <si>
    <t>В87702НКЛ024</t>
  </si>
  <si>
    <t>В87702НКЛ025</t>
  </si>
  <si>
    <t>В87702НКЛ026</t>
  </si>
  <si>
    <t>В87702НКЛ027</t>
  </si>
  <si>
    <t>В87702НКЛ028</t>
  </si>
  <si>
    <t>В87702НКЛ029</t>
  </si>
  <si>
    <t>В87702НКЛ030</t>
  </si>
  <si>
    <t>В87702НКЛ031</t>
  </si>
  <si>
    <t>В87702НКЛ032</t>
  </si>
  <si>
    <t>В87702НКЛ033</t>
  </si>
  <si>
    <t>В87702НКЛ034</t>
  </si>
  <si>
    <t>В87702НКЛ035</t>
  </si>
  <si>
    <t>В87702НКЛ036</t>
  </si>
  <si>
    <t>В87702НКЛ037</t>
  </si>
  <si>
    <t>В87702НКЛ038</t>
  </si>
  <si>
    <t>В87702НКЛ039</t>
  </si>
  <si>
    <t>В87702НКЛ040</t>
  </si>
  <si>
    <t>В87702НКЛ041</t>
  </si>
  <si>
    <t>В87702НКЛ042</t>
  </si>
  <si>
    <t>В87702НКЛ043</t>
  </si>
  <si>
    <t>В87702НКЛ044</t>
  </si>
  <si>
    <t>В87702НКЛ045</t>
  </si>
  <si>
    <t>В87702НКЛ046</t>
  </si>
  <si>
    <t>В87702НКЛ047</t>
  </si>
  <si>
    <t>В87702НКЛ048</t>
  </si>
  <si>
    <t>В87702НКЛ049</t>
  </si>
  <si>
    <t>В87702НКЛ050</t>
  </si>
  <si>
    <t>В87702НКЛ051</t>
  </si>
  <si>
    <t>В87702НКЛ052</t>
  </si>
  <si>
    <t>В87702НКЛ053</t>
  </si>
  <si>
    <t>В87702НКЛ054</t>
  </si>
  <si>
    <t>В87702НКЛ055</t>
  </si>
  <si>
    <t>В87702НКЛ056</t>
  </si>
  <si>
    <t>В87702НКЛ057</t>
  </si>
  <si>
    <t>Зарег в 2021 г.     87:07:060001:581</t>
  </si>
  <si>
    <t>Зарег в 2021 г.     87:07:060001:582</t>
  </si>
  <si>
    <t>Зарег в 2021 г.     87:07:060001:584</t>
  </si>
  <si>
    <t>Зарег в 2021 г.     87:07:060001:585</t>
  </si>
  <si>
    <t>Зарег в 2021 г.     87:07:060001:586</t>
  </si>
  <si>
    <t>Зарег в 2021 г.     87:07:060001:587</t>
  </si>
  <si>
    <t>Зарег в 2021 г.     87:07:060001:588</t>
  </si>
  <si>
    <t>Зарег в 2021 г.     87:07:060001:589</t>
  </si>
  <si>
    <t>Зарег в 2021 г.     87:07:060001:590</t>
  </si>
  <si>
    <t>Зарег в 2021 г.     87:07:060001:591</t>
  </si>
  <si>
    <t>Зарег в 2021 г.     87:07:060001:593</t>
  </si>
  <si>
    <t>Зарег в 2021 г.     87:07:060001:594</t>
  </si>
  <si>
    <t>Зарег в 2021 г.     87:07:060001:595</t>
  </si>
  <si>
    <t>Зарег в 2021 г.     87:07:060001:596</t>
  </si>
  <si>
    <t>Зарег в 2021 г.     87:07:060001:597</t>
  </si>
  <si>
    <t>Зарег в 2021 г.     87:07:060001:598</t>
  </si>
  <si>
    <t>Зарег в 2021 г.     87:07:060001:599</t>
  </si>
  <si>
    <t>Зарег в 2021 г.     87:07:060001:600</t>
  </si>
  <si>
    <t>Зарег в 2021 г.     87:07:060001:601</t>
  </si>
  <si>
    <t>Зарег в 2021 г.     87:07:060001:602</t>
  </si>
  <si>
    <t>Зарег в 2021 г.     87:07:060001:603</t>
  </si>
  <si>
    <t>Зарег в 2021 г.     87:07:060001:604</t>
  </si>
  <si>
    <t>Зарег в 2021 г.     87:07:060001:605</t>
  </si>
  <si>
    <t>Зарег в 2021 г.     87:07:060001:606</t>
  </si>
  <si>
    <t>Зарег в 2021 г.     87:07:060001:607</t>
  </si>
  <si>
    <t>Зарег в 2021 г.     87:07:060001:608</t>
  </si>
  <si>
    <t>Зарег в 2021 г.     87:07:060001:609</t>
  </si>
  <si>
    <t>Зарег в 2021 г.     87:07:060001:610</t>
  </si>
  <si>
    <t>Зарег в 2021 г.     87:07:060001:611</t>
  </si>
  <si>
    <t>Зарег в 2021 г.     87:07:060001:612</t>
  </si>
  <si>
    <t>Зарег в 2021 г.     87:07:060001:613</t>
  </si>
  <si>
    <t>Зарег в 2021 г.     87:07:060001:614</t>
  </si>
  <si>
    <t>Зарег в 2021 г.     87:07:060001:615</t>
  </si>
  <si>
    <t>Зарег в 2021 г.     87:07:060001:616</t>
  </si>
  <si>
    <t>Зарег в 2021 г.     87:07:060001:617</t>
  </si>
  <si>
    <t>Зарег в 2021 г.     87:07:060001:618</t>
  </si>
  <si>
    <t>Зарег в 2021 г.     87:07:060001:619</t>
  </si>
  <si>
    <t>Зарег в 2021 г.     87:07:060001:620</t>
  </si>
  <si>
    <t>Зарег в 2021 г.     87:07:060001:621</t>
  </si>
  <si>
    <t>Зарег в 2021 г.     87:07:060001:622</t>
  </si>
  <si>
    <t>Зарег в 2021 г.     87:07:060001:623</t>
  </si>
  <si>
    <t>Зарег в 2021 г.     87:07:060001:624</t>
  </si>
  <si>
    <t>Зарег в 2021 г.     87:07:060001:625</t>
  </si>
  <si>
    <t>Зарег в 2021 г.     87:07:060001:626</t>
  </si>
  <si>
    <t>Зарег в 2021 г.     87:07:060001:627</t>
  </si>
  <si>
    <t>Зарег в 2021 г.     87:07:060001:628</t>
  </si>
  <si>
    <t>Зарег в 2021 г.     87:07:060001:629</t>
  </si>
  <si>
    <t>Зарег в 2021 г.     87:07:060001:630</t>
  </si>
  <si>
    <t>Зарег в 2021 г.     87:07:060001:631</t>
  </si>
  <si>
    <t>Зарег в 2021 г.     87:07:060001:632</t>
  </si>
  <si>
    <t>В87702НКЛ058</t>
  </si>
  <si>
    <t>В87702НКЛ059</t>
  </si>
  <si>
    <t>В87702НКЛ60</t>
  </si>
  <si>
    <t>В87702НКЛ061</t>
  </si>
  <si>
    <t>В87702НКЛ062</t>
  </si>
  <si>
    <t>В87702НКЛ063</t>
  </si>
  <si>
    <t>В87702НКЛ064</t>
  </si>
  <si>
    <t>В87702НКЛ065</t>
  </si>
  <si>
    <t>В87702НКЛ066</t>
  </si>
  <si>
    <t>В87702НКЛ067</t>
  </si>
  <si>
    <t>Зарег в 2021 г.     87:07:060001:633</t>
  </si>
  <si>
    <t>Зарег в 2021 г.     87:07:060001:634</t>
  </si>
  <si>
    <t>Зарег в 2021 г.     87:07:060001:635</t>
  </si>
  <si>
    <t>Зарег в 2021 г.     87:07:060001:636</t>
  </si>
  <si>
    <t>Зарег в 2021 г.     87:07:060001:637</t>
  </si>
  <si>
    <t>В87702НКЛ068</t>
  </si>
  <si>
    <t>Зарег в 2021 г.     87:07:060001:592</t>
  </si>
  <si>
    <t>В87702НКЛ069</t>
  </si>
  <si>
    <t xml:space="preserve">Кабельная линия </t>
  </si>
  <si>
    <t>Здание гаража 1</t>
  </si>
  <si>
    <t>Здание гаража 2</t>
  </si>
  <si>
    <t>Здание цеха 1</t>
  </si>
  <si>
    <t>Здание цеха 2</t>
  </si>
  <si>
    <t>пгт Провидения</t>
  </si>
  <si>
    <t>087742Н813</t>
  </si>
  <si>
    <t>087742Н814</t>
  </si>
  <si>
    <t>087742Н815</t>
  </si>
  <si>
    <t>087742Н816</t>
  </si>
  <si>
    <t>Зарег. В 2021 году 87:07:060001:672</t>
  </si>
  <si>
    <t>Зарег. В 2021 году 87:07:060001:674</t>
  </si>
  <si>
    <t>Зарег. В 2021 году 87:07:060001:675</t>
  </si>
  <si>
    <t>Зарег. В 2021 году 87:07:060001:673</t>
  </si>
  <si>
    <t>Трансформаторная подстанция №2 (морпорт)</t>
  </si>
  <si>
    <t>Трансформаторная подстанция "Школа"</t>
  </si>
  <si>
    <t xml:space="preserve">           87:07:060001:645</t>
  </si>
  <si>
    <t xml:space="preserve">           87:07:060001:646</t>
  </si>
  <si>
    <t>Автомобильная дорога ул.Полярная двойной учет</t>
  </si>
  <si>
    <r>
      <t>Многоквартирный жилой дом
(квартиры №№1,</t>
    </r>
    <r>
      <rPr>
        <sz val="12"/>
        <color rgb="FFFF0000"/>
        <rFont val="Times New Roman"/>
        <family val="1"/>
        <charset val="204"/>
      </rPr>
      <t>3,</t>
    </r>
    <r>
      <rPr>
        <sz val="12"/>
        <rFont val="Times New Roman"/>
        <family val="1"/>
        <charset val="204"/>
      </rPr>
      <t xml:space="preserve">4)
</t>
    </r>
  </si>
  <si>
    <t xml:space="preserve">Многоквартирный жилой дом
(квартира 11)
</t>
  </si>
  <si>
    <t>087241Н121</t>
  </si>
  <si>
    <t>087241Н122</t>
  </si>
  <si>
    <t>087241Н125</t>
  </si>
  <si>
    <t>087241Н126</t>
  </si>
  <si>
    <t>087241Н127</t>
  </si>
  <si>
    <t>087621Н008</t>
  </si>
  <si>
    <t>087241Н28</t>
  </si>
  <si>
    <t>087241Н129</t>
  </si>
  <si>
    <t>087241Н130</t>
  </si>
  <si>
    <t>087241Н131</t>
  </si>
  <si>
    <t>087241Н132</t>
  </si>
  <si>
    <t>087241Н133</t>
  </si>
  <si>
    <t>087241Н134</t>
  </si>
  <si>
    <t>087241Н135</t>
  </si>
  <si>
    <t>087241Н136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</si>
</sst>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#,##0&quot;р.&quot;;[Red]\-#,##0&quot;р.&quot;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sz val="12"/>
      <color indexed="49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sz val="8"/>
      <color rgb="FFFF000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0">
    <xf numFmtId="0" fontId="0" fillId="0" borderId="0" xfId="0"/>
    <xf numFmtId="0" fontId="2" fillId="0" borderId="0" xfId="1" applyFont="1"/>
    <xf numFmtId="0" fontId="1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1" fillId="0" borderId="0" xfId="1"/>
    <xf numFmtId="0" fontId="1" fillId="0" borderId="0" xfId="1" applyAlignment="1">
      <alignment horizontal="center"/>
    </xf>
    <xf numFmtId="0" fontId="2" fillId="0" borderId="1" xfId="1" applyFont="1" applyBorder="1" applyAlignment="1">
      <alignment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4" fontId="2" fillId="0" borderId="0" xfId="1" applyNumberFormat="1" applyFont="1" applyAlignment="1">
      <alignment horizontal="center" wrapText="1"/>
    </xf>
    <xf numFmtId="4" fontId="7" fillId="0" borderId="0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3" fillId="0" borderId="0" xfId="1" applyFont="1"/>
    <xf numFmtId="0" fontId="7" fillId="0" borderId="1" xfId="1" applyFont="1" applyBorder="1" applyAlignment="1">
      <alignment vertical="top" wrapText="1"/>
    </xf>
    <xf numFmtId="0" fontId="7" fillId="2" borderId="1" xfId="1" applyFont="1" applyFill="1" applyBorder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wrapText="1"/>
    </xf>
    <xf numFmtId="0" fontId="7" fillId="0" borderId="1" xfId="1" applyFont="1" applyFill="1" applyBorder="1" applyAlignment="1">
      <alignment vertical="top" wrapText="1"/>
    </xf>
    <xf numFmtId="164" fontId="7" fillId="0" borderId="0" xfId="1" applyNumberFormat="1" applyFont="1"/>
    <xf numFmtId="0" fontId="7" fillId="5" borderId="1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1" applyFont="1" applyFill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0" xfId="1" applyFont="1" applyFill="1"/>
    <xf numFmtId="0" fontId="14" fillId="0" borderId="1" xfId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/>
    </xf>
    <xf numFmtId="0" fontId="7" fillId="0" borderId="3" xfId="1" applyFont="1" applyFill="1" applyBorder="1" applyAlignment="1">
      <alignment wrapText="1"/>
    </xf>
    <xf numFmtId="0" fontId="7" fillId="3" borderId="0" xfId="1" applyFont="1" applyFill="1" applyBorder="1" applyAlignment="1">
      <alignment wrapText="1"/>
    </xf>
    <xf numFmtId="0" fontId="7" fillId="0" borderId="0" xfId="1" applyFont="1" applyBorder="1"/>
    <xf numFmtId="0" fontId="7" fillId="0" borderId="0" xfId="1" applyFont="1" applyBorder="1" applyAlignment="1">
      <alignment wrapText="1"/>
    </xf>
    <xf numFmtId="0" fontId="13" fillId="0" borderId="0" xfId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wrapText="1"/>
    </xf>
    <xf numFmtId="0" fontId="7" fillId="0" borderId="0" xfId="1" applyFont="1" applyFill="1" applyBorder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7" fillId="0" borderId="1" xfId="1" applyFont="1" applyBorder="1"/>
    <xf numFmtId="0" fontId="1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1" xfId="1" applyFont="1" applyBorder="1" applyAlignment="1">
      <alignment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5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>
      <alignment vertical="top" wrapText="1"/>
    </xf>
    <xf numFmtId="4" fontId="7" fillId="0" borderId="0" xfId="1" applyNumberFormat="1" applyFont="1" applyFill="1" applyBorder="1" applyAlignment="1">
      <alignment horizontal="center" wrapText="1"/>
    </xf>
    <xf numFmtId="0" fontId="7" fillId="3" borderId="1" xfId="1" applyFont="1" applyFill="1" applyBorder="1" applyAlignment="1">
      <alignment vertical="top" wrapText="1"/>
    </xf>
    <xf numFmtId="0" fontId="7" fillId="10" borderId="1" xfId="1" applyFont="1" applyFill="1" applyBorder="1" applyAlignment="1">
      <alignment wrapText="1"/>
    </xf>
    <xf numFmtId="2" fontId="7" fillId="10" borderId="1" xfId="1" applyNumberFormat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>
      <alignment wrapText="1"/>
    </xf>
    <xf numFmtId="0" fontId="12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top" wrapText="1"/>
    </xf>
    <xf numFmtId="0" fontId="14" fillId="3" borderId="1" xfId="1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11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0" fontId="10" fillId="0" borderId="1" xfId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2" fontId="7" fillId="0" borderId="0" xfId="1" applyNumberFormat="1" applyFont="1" applyFill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1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top" wrapText="1"/>
    </xf>
    <xf numFmtId="4" fontId="7" fillId="0" borderId="0" xfId="1" applyNumberFormat="1" applyFont="1" applyAlignment="1">
      <alignment horizontal="center"/>
    </xf>
    <xf numFmtId="4" fontId="10" fillId="0" borderId="0" xfId="1" applyNumberFormat="1" applyFont="1" applyAlignment="1">
      <alignment horizontal="center"/>
    </xf>
    <xf numFmtId="4" fontId="7" fillId="2" borderId="1" xfId="1" applyNumberFormat="1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 applyProtection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wrapText="1"/>
    </xf>
    <xf numFmtId="4" fontId="7" fillId="0" borderId="0" xfId="1" applyNumberFormat="1" applyFont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vertical="top" wrapText="1"/>
    </xf>
    <xf numFmtId="4" fontId="2" fillId="0" borderId="0" xfId="1" applyNumberFormat="1" applyFont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top" wrapText="1"/>
    </xf>
    <xf numFmtId="0" fontId="20" fillId="9" borderId="1" xfId="1" applyFont="1" applyFill="1" applyBorder="1"/>
    <xf numFmtId="0" fontId="20" fillId="9" borderId="1" xfId="1" applyFont="1" applyFill="1" applyBorder="1" applyAlignment="1">
      <alignment horizontal="center"/>
    </xf>
    <xf numFmtId="0" fontId="20" fillId="9" borderId="1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 wrapText="1"/>
    </xf>
    <xf numFmtId="0" fontId="20" fillId="9" borderId="1" xfId="1" applyFont="1" applyFill="1" applyBorder="1" applyAlignment="1">
      <alignment horizontal="left" wrapText="1"/>
    </xf>
    <xf numFmtId="0" fontId="20" fillId="9" borderId="1" xfId="1" applyFont="1" applyFill="1" applyBorder="1" applyAlignment="1">
      <alignment horizontal="center" wrapText="1"/>
    </xf>
    <xf numFmtId="4" fontId="20" fillId="9" borderId="1" xfId="1" applyNumberFormat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left"/>
    </xf>
    <xf numFmtId="4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vertical="top" wrapText="1"/>
    </xf>
    <xf numFmtId="0" fontId="7" fillId="5" borderId="3" xfId="1" applyFont="1" applyFill="1" applyBorder="1" applyAlignment="1">
      <alignment wrapText="1"/>
    </xf>
    <xf numFmtId="2" fontId="20" fillId="9" borderId="1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top" wrapText="1"/>
    </xf>
    <xf numFmtId="4" fontId="7" fillId="2" borderId="6" xfId="1" applyNumberFormat="1" applyFont="1" applyFill="1" applyBorder="1" applyAlignment="1">
      <alignment horizontal="center" vertical="top" wrapText="1"/>
    </xf>
    <xf numFmtId="4" fontId="7" fillId="2" borderId="8" xfId="1" applyNumberFormat="1" applyFont="1" applyFill="1" applyBorder="1" applyAlignment="1">
      <alignment horizontal="center" vertical="top" wrapText="1"/>
    </xf>
    <xf numFmtId="4" fontId="7" fillId="2" borderId="4" xfId="1" applyNumberFormat="1" applyFont="1" applyFill="1" applyBorder="1" applyAlignment="1">
      <alignment horizontal="center" vertical="top" wrapText="1"/>
    </xf>
    <xf numFmtId="4" fontId="7" fillId="2" borderId="7" xfId="1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7" fillId="0" borderId="3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4" fontId="7" fillId="0" borderId="0" xfId="1" applyNumberFormat="1" applyFont="1" applyFill="1"/>
    <xf numFmtId="2" fontId="7" fillId="0" borderId="0" xfId="1" applyNumberFormat="1" applyFont="1" applyFill="1"/>
    <xf numFmtId="46" fontId="7" fillId="0" borderId="1" xfId="1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wrapText="1"/>
    </xf>
    <xf numFmtId="0" fontId="7" fillId="10" borderId="4" xfId="1" applyFont="1" applyFill="1" applyBorder="1" applyAlignment="1">
      <alignment wrapText="1"/>
    </xf>
    <xf numFmtId="0" fontId="19" fillId="3" borderId="4" xfId="1" applyFont="1" applyFill="1" applyBorder="1" applyAlignment="1">
      <alignment wrapText="1"/>
    </xf>
    <xf numFmtId="0" fontId="7" fillId="3" borderId="4" xfId="1" applyFont="1" applyFill="1" applyBorder="1" applyAlignment="1">
      <alignment wrapText="1"/>
    </xf>
    <xf numFmtId="0" fontId="7" fillId="5" borderId="4" xfId="1" applyFont="1" applyFill="1" applyBorder="1" applyAlignment="1">
      <alignment wrapText="1"/>
    </xf>
    <xf numFmtId="0" fontId="7" fillId="4" borderId="4" xfId="1" applyFont="1" applyFill="1" applyBorder="1" applyAlignment="1">
      <alignment wrapText="1"/>
    </xf>
    <xf numFmtId="0" fontId="12" fillId="3" borderId="4" xfId="1" applyFont="1" applyFill="1" applyBorder="1" applyAlignment="1">
      <alignment wrapText="1"/>
    </xf>
    <xf numFmtId="165" fontId="7" fillId="3" borderId="4" xfId="1" applyNumberFormat="1" applyFont="1" applyFill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7" borderId="4" xfId="1" applyFont="1" applyFill="1" applyBorder="1" applyAlignment="1">
      <alignment wrapText="1"/>
    </xf>
    <xf numFmtId="0" fontId="7" fillId="8" borderId="4" xfId="1" applyFont="1" applyFill="1" applyBorder="1" applyAlignment="1">
      <alignment wrapText="1"/>
    </xf>
    <xf numFmtId="2" fontId="7" fillId="5" borderId="4" xfId="0" applyNumberFormat="1" applyFont="1" applyFill="1" applyBorder="1" applyAlignment="1">
      <alignment horizontal="center" vertical="center"/>
    </xf>
    <xf numFmtId="2" fontId="7" fillId="11" borderId="4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wrapText="1"/>
    </xf>
    <xf numFmtId="0" fontId="7" fillId="0" borderId="6" xfId="1" applyFont="1" applyBorder="1"/>
    <xf numFmtId="2" fontId="7" fillId="0" borderId="0" xfId="1" applyNumberFormat="1" applyFont="1" applyFill="1" applyBorder="1" applyAlignment="1">
      <alignment wrapText="1"/>
    </xf>
    <xf numFmtId="0" fontId="1" fillId="0" borderId="0" xfId="1" applyFont="1" applyFill="1" applyBorder="1"/>
    <xf numFmtId="0" fontId="7" fillId="12" borderId="1" xfId="1" applyFont="1" applyFill="1" applyBorder="1" applyAlignment="1">
      <alignment wrapText="1"/>
    </xf>
    <xf numFmtId="0" fontId="7" fillId="12" borderId="1" xfId="1" applyFont="1" applyFill="1" applyBorder="1"/>
    <xf numFmtId="0" fontId="7" fillId="12" borderId="0" xfId="1" applyFont="1" applyFill="1" applyAlignment="1">
      <alignment wrapText="1"/>
    </xf>
    <xf numFmtId="0" fontId="7" fillId="12" borderId="0" xfId="1" applyFont="1" applyFill="1"/>
    <xf numFmtId="0" fontId="7" fillId="12" borderId="0" xfId="1" applyFont="1" applyFill="1" applyBorder="1"/>
    <xf numFmtId="0" fontId="7" fillId="12" borderId="0" xfId="1" applyFont="1" applyFill="1" applyBorder="1" applyAlignment="1">
      <alignment wrapText="1"/>
    </xf>
    <xf numFmtId="49" fontId="7" fillId="0" borderId="1" xfId="1" applyNumberFormat="1" applyFont="1" applyFill="1" applyBorder="1" applyAlignment="1">
      <alignment horizontal="left" wrapText="1"/>
    </xf>
    <xf numFmtId="49" fontId="1" fillId="0" borderId="0" xfId="1" applyNumberFormat="1" applyAlignment="1">
      <alignment horizontal="left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Fill="1" applyBorder="1" applyAlignment="1">
      <alignment horizontal="left"/>
    </xf>
    <xf numFmtId="49" fontId="7" fillId="0" borderId="0" xfId="1" applyNumberFormat="1" applyFont="1" applyBorder="1" applyAlignment="1">
      <alignment horizontal="left"/>
    </xf>
    <xf numFmtId="49" fontId="7" fillId="0" borderId="3" xfId="1" applyNumberFormat="1" applyFont="1" applyFill="1" applyBorder="1" applyAlignment="1">
      <alignment horizontal="left" wrapText="1"/>
    </xf>
    <xf numFmtId="4" fontId="23" fillId="2" borderId="9" xfId="1" applyNumberFormat="1" applyFont="1" applyFill="1" applyBorder="1" applyAlignment="1">
      <alignment horizontal="center" vertical="top" wrapText="1"/>
    </xf>
    <xf numFmtId="49" fontId="7" fillId="0" borderId="0" xfId="1" applyNumberFormat="1" applyFont="1" applyFill="1" applyBorder="1" applyAlignment="1">
      <alignment horizontal="left" wrapText="1"/>
    </xf>
    <xf numFmtId="0" fontId="2" fillId="0" borderId="1" xfId="1" applyFont="1" applyBorder="1"/>
    <xf numFmtId="0" fontId="4" fillId="0" borderId="1" xfId="1" applyFont="1" applyBorder="1" applyAlignment="1">
      <alignment wrapText="1"/>
    </xf>
    <xf numFmtId="4" fontId="23" fillId="2" borderId="8" xfId="1" applyNumberFormat="1" applyFont="1" applyFill="1" applyBorder="1" applyAlignment="1">
      <alignment horizontal="center" vertical="top" wrapText="1"/>
    </xf>
    <xf numFmtId="0" fontId="4" fillId="0" borderId="1" xfId="1" applyFont="1" applyBorder="1"/>
    <xf numFmtId="49" fontId="20" fillId="9" borderId="1" xfId="1" applyNumberFormat="1" applyFont="1" applyFill="1" applyBorder="1" applyAlignment="1">
      <alignment horizontal="left"/>
    </xf>
    <xf numFmtId="0" fontId="7" fillId="14" borderId="0" xfId="1" applyFont="1" applyFill="1"/>
    <xf numFmtId="0" fontId="7" fillId="14" borderId="0" xfId="1" applyFont="1" applyFill="1" applyAlignment="1">
      <alignment wrapText="1"/>
    </xf>
    <xf numFmtId="0" fontId="7" fillId="14" borderId="1" xfId="1" applyFont="1" applyFill="1" applyBorder="1"/>
    <xf numFmtId="0" fontId="7" fillId="14" borderId="0" xfId="1" applyFont="1" applyFill="1" applyBorder="1"/>
    <xf numFmtId="0" fontId="26" fillId="12" borderId="1" xfId="1" applyFont="1" applyFill="1" applyBorder="1" applyAlignment="1">
      <alignment wrapText="1"/>
    </xf>
    <xf numFmtId="0" fontId="26" fillId="0" borderId="1" xfId="1" applyFont="1" applyFill="1" applyBorder="1" applyAlignment="1">
      <alignment horizontal="left" vertical="center" wrapText="1"/>
    </xf>
    <xf numFmtId="0" fontId="26" fillId="12" borderId="0" xfId="1" applyFont="1" applyFill="1" applyAlignment="1">
      <alignment wrapText="1"/>
    </xf>
    <xf numFmtId="0" fontId="26" fillId="12" borderId="1" xfId="1" applyFont="1" applyFill="1" applyBorder="1"/>
    <xf numFmtId="0" fontId="26" fillId="12" borderId="0" xfId="1" applyFont="1" applyFill="1" applyBorder="1"/>
    <xf numFmtId="0" fontId="26" fillId="12" borderId="0" xfId="1" applyFont="1" applyFill="1"/>
    <xf numFmtId="0" fontId="27" fillId="14" borderId="0" xfId="1" applyFont="1" applyFill="1"/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wrapText="1"/>
    </xf>
    <xf numFmtId="0" fontId="27" fillId="0" borderId="1" xfId="1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27" fillId="0" borderId="0" xfId="1" applyFont="1"/>
    <xf numFmtId="0" fontId="27" fillId="0" borderId="0" xfId="1" applyFont="1" applyAlignment="1">
      <alignment wrapText="1"/>
    </xf>
    <xf numFmtId="0" fontId="7" fillId="15" borderId="0" xfId="1" applyFont="1" applyFill="1"/>
    <xf numFmtId="0" fontId="7" fillId="15" borderId="1" xfId="1" applyFont="1" applyFill="1" applyBorder="1"/>
    <xf numFmtId="0" fontId="7" fillId="15" borderId="0" xfId="1" applyFont="1" applyFill="1" applyBorder="1"/>
    <xf numFmtId="2" fontId="7" fillId="14" borderId="0" xfId="1" applyNumberFormat="1" applyFont="1" applyFill="1" applyAlignment="1">
      <alignment wrapText="1"/>
    </xf>
    <xf numFmtId="0" fontId="7" fillId="15" borderId="1" xfId="1" applyNumberFormat="1" applyFont="1" applyFill="1" applyBorder="1" applyAlignment="1">
      <alignment horizontal="center"/>
    </xf>
    <xf numFmtId="0" fontId="7" fillId="15" borderId="0" xfId="1" applyNumberFormat="1" applyFont="1" applyFill="1" applyBorder="1" applyAlignment="1">
      <alignment horizontal="center"/>
    </xf>
    <xf numFmtId="0" fontId="7" fillId="15" borderId="0" xfId="1" applyFont="1" applyFill="1" applyAlignment="1">
      <alignment wrapText="1"/>
    </xf>
    <xf numFmtId="0" fontId="7" fillId="16" borderId="0" xfId="1" applyFont="1" applyFill="1"/>
    <xf numFmtId="0" fontId="7" fillId="16" borderId="1" xfId="1" applyNumberFormat="1" applyFont="1" applyFill="1" applyBorder="1" applyAlignment="1">
      <alignment horizontal="center"/>
    </xf>
    <xf numFmtId="0" fontId="7" fillId="16" borderId="0" xfId="1" applyNumberFormat="1" applyFont="1" applyFill="1" applyBorder="1" applyAlignment="1">
      <alignment horizontal="center"/>
    </xf>
    <xf numFmtId="0" fontId="27" fillId="15" borderId="0" xfId="1" applyFont="1" applyFill="1" applyAlignment="1">
      <alignment wrapText="1"/>
    </xf>
    <xf numFmtId="0" fontId="27" fillId="15" borderId="0" xfId="1" applyFont="1" applyFill="1"/>
    <xf numFmtId="2" fontId="7" fillId="15" borderId="0" xfId="1" applyNumberFormat="1" applyFont="1" applyFill="1" applyAlignment="1">
      <alignment wrapText="1"/>
    </xf>
    <xf numFmtId="0" fontId="29" fillId="15" borderId="0" xfId="1" applyFont="1" applyFill="1"/>
    <xf numFmtId="0" fontId="29" fillId="15" borderId="0" xfId="1" applyFont="1" applyFill="1" applyAlignment="1">
      <alignment wrapText="1"/>
    </xf>
    <xf numFmtId="0" fontId="26" fillId="15" borderId="0" xfId="1" applyFont="1" applyFill="1" applyAlignment="1">
      <alignment wrapText="1"/>
    </xf>
    <xf numFmtId="0" fontId="26" fillId="15" borderId="1" xfId="1" applyFont="1" applyFill="1" applyBorder="1"/>
    <xf numFmtId="0" fontId="26" fillId="15" borderId="0" xfId="1" applyFont="1" applyFill="1" applyBorder="1"/>
    <xf numFmtId="0" fontId="26" fillId="15" borderId="0" xfId="1" applyFont="1" applyFill="1"/>
    <xf numFmtId="0" fontId="7" fillId="17" borderId="1" xfId="1" applyFont="1" applyFill="1" applyBorder="1" applyAlignment="1">
      <alignment wrapText="1"/>
    </xf>
    <xf numFmtId="0" fontId="7" fillId="17" borderId="0" xfId="1" applyFont="1" applyFill="1" applyAlignment="1">
      <alignment wrapText="1"/>
    </xf>
    <xf numFmtId="0" fontId="7" fillId="17" borderId="0" xfId="1" applyFont="1" applyFill="1"/>
    <xf numFmtId="0" fontId="7" fillId="18" borderId="1" xfId="1" applyFont="1" applyFill="1" applyBorder="1" applyAlignment="1">
      <alignment wrapText="1"/>
    </xf>
    <xf numFmtId="0" fontId="7" fillId="18" borderId="0" xfId="1" applyFont="1" applyFill="1" applyAlignment="1">
      <alignment wrapText="1"/>
    </xf>
    <xf numFmtId="0" fontId="7" fillId="18" borderId="0" xfId="1" applyFont="1" applyFill="1"/>
    <xf numFmtId="0" fontId="7" fillId="18" borderId="1" xfId="1" applyFont="1" applyFill="1" applyBorder="1"/>
    <xf numFmtId="0" fontId="7" fillId="18" borderId="0" xfId="1" applyFont="1" applyFill="1" applyBorder="1"/>
    <xf numFmtId="0" fontId="7" fillId="13" borderId="1" xfId="1" applyFont="1" applyFill="1" applyBorder="1" applyAlignment="1">
      <alignment horizontal="center" vertical="top" wrapText="1"/>
    </xf>
    <xf numFmtId="0" fontId="27" fillId="0" borderId="1" xfId="1" applyFont="1" applyFill="1" applyBorder="1" applyAlignment="1">
      <alignment wrapText="1"/>
    </xf>
    <xf numFmtId="4" fontId="13" fillId="0" borderId="3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center" vertical="center"/>
    </xf>
    <xf numFmtId="4" fontId="20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wrapText="1"/>
    </xf>
    <xf numFmtId="49" fontId="26" fillId="0" borderId="1" xfId="1" applyNumberFormat="1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166" fontId="26" fillId="0" borderId="1" xfId="1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6" fillId="0" borderId="1" xfId="1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/>
    </xf>
    <xf numFmtId="4" fontId="27" fillId="0" borderId="1" xfId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wrapText="1"/>
    </xf>
    <xf numFmtId="0" fontId="29" fillId="0" borderId="1" xfId="1" applyFont="1" applyFill="1" applyBorder="1" applyAlignment="1">
      <alignment horizontal="left" vertical="center" wrapText="1"/>
    </xf>
    <xf numFmtId="49" fontId="29" fillId="0" borderId="1" xfId="1" applyNumberFormat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center" vertical="center"/>
    </xf>
    <xf numFmtId="166" fontId="29" fillId="0" borderId="1" xfId="1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4" fontId="29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wrapText="1"/>
    </xf>
    <xf numFmtId="0" fontId="20" fillId="0" borderId="1" xfId="1" applyFont="1" applyFill="1" applyBorder="1" applyAlignment="1">
      <alignment horizontal="left" wrapText="1"/>
    </xf>
    <xf numFmtId="49" fontId="20" fillId="0" borderId="1" xfId="1" applyNumberFormat="1" applyFont="1" applyFill="1" applyBorder="1" applyAlignment="1">
      <alignment horizontal="left" wrapText="1"/>
    </xf>
    <xf numFmtId="0" fontId="20" fillId="0" borderId="1" xfId="1" applyFont="1" applyFill="1" applyBorder="1"/>
    <xf numFmtId="4" fontId="20" fillId="0" borderId="1" xfId="1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4" fontId="20" fillId="2" borderId="10" xfId="1" applyNumberFormat="1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_произв программ Чаунского филиала 2004г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3"/>
  <sheetViews>
    <sheetView topLeftCell="A10" workbookViewId="0">
      <pane ySplit="1" topLeftCell="A11" activePane="bottomLeft" state="frozen"/>
      <selection activeCell="Q10" sqref="Q10"/>
      <selection pane="bottomLeft" activeCell="D275" sqref="D275"/>
    </sheetView>
  </sheetViews>
  <sheetFormatPr defaultColWidth="9.140625" defaultRowHeight="31.5" customHeight="1" x14ac:dyDescent="0.2"/>
  <cols>
    <col min="1" max="1" width="4.140625" style="1" customWidth="1"/>
    <col min="2" max="2" width="35.42578125" style="86" customWidth="1"/>
    <col min="3" max="3" width="29.85546875" style="97" customWidth="1"/>
    <col min="4" max="4" width="15.7109375" style="97" customWidth="1"/>
    <col min="5" max="5" width="14" style="97" customWidth="1"/>
    <col min="6" max="6" width="18" style="4" customWidth="1"/>
    <col min="7" max="7" width="17.7109375" style="5" customWidth="1"/>
    <col min="8" max="8" width="21.85546875" style="5" customWidth="1"/>
    <col min="9" max="9" width="20" style="11" customWidth="1"/>
    <col min="10" max="11" width="21.85546875" style="124" customWidth="1"/>
    <col min="12" max="12" width="20.28515625" style="4" customWidth="1"/>
    <col min="13" max="13" width="18.28515625" style="4" customWidth="1"/>
    <col min="14" max="14" width="16" style="4" hidden="1" customWidth="1"/>
    <col min="15" max="16384" width="9.140625" style="4"/>
  </cols>
  <sheetData>
    <row r="1" spans="1:11" ht="31.5" customHeight="1" x14ac:dyDescent="0.25">
      <c r="C1" s="96"/>
      <c r="D1" s="96"/>
      <c r="E1" s="96"/>
      <c r="F1" s="2"/>
      <c r="G1" s="285" t="s">
        <v>1315</v>
      </c>
      <c r="H1" s="285"/>
      <c r="I1" s="285"/>
      <c r="J1" s="285"/>
      <c r="K1" s="285"/>
    </row>
    <row r="2" spans="1:11" ht="31.5" customHeight="1" x14ac:dyDescent="0.25">
      <c r="C2" s="96"/>
      <c r="D2" s="96"/>
      <c r="E2" s="96"/>
      <c r="F2" s="2"/>
      <c r="G2" s="286" t="s">
        <v>1316</v>
      </c>
      <c r="H2" s="286"/>
      <c r="I2" s="286"/>
      <c r="J2" s="286"/>
      <c r="K2" s="286"/>
    </row>
    <row r="3" spans="1:11" ht="31.5" customHeight="1" x14ac:dyDescent="0.25">
      <c r="C3" s="96"/>
      <c r="D3" s="96"/>
      <c r="E3" s="96"/>
      <c r="F3" s="2"/>
      <c r="G3" s="286" t="s">
        <v>874</v>
      </c>
      <c r="H3" s="286"/>
      <c r="I3" s="286"/>
      <c r="J3" s="286"/>
      <c r="K3" s="286"/>
    </row>
    <row r="4" spans="1:11" ht="31.5" customHeight="1" x14ac:dyDescent="0.25">
      <c r="F4" s="1"/>
      <c r="G4" s="19"/>
      <c r="H4" s="17"/>
      <c r="I4" s="19"/>
      <c r="J4" s="110"/>
      <c r="K4" s="110"/>
    </row>
    <row r="5" spans="1:11" ht="31.5" customHeight="1" x14ac:dyDescent="0.25">
      <c r="F5" s="12"/>
      <c r="G5" s="15" t="s">
        <v>1317</v>
      </c>
      <c r="H5" s="15"/>
      <c r="I5" s="20"/>
      <c r="J5" s="111"/>
      <c r="K5" s="110"/>
    </row>
    <row r="6" spans="1:11" ht="14.25" customHeight="1" x14ac:dyDescent="0.25">
      <c r="G6" s="17"/>
      <c r="H6" s="17"/>
      <c r="I6" s="19"/>
      <c r="J6" s="110"/>
      <c r="K6" s="110"/>
    </row>
    <row r="7" spans="1:11" ht="31.5" customHeight="1" x14ac:dyDescent="0.25">
      <c r="G7" s="17" t="s">
        <v>1318</v>
      </c>
      <c r="H7" s="17"/>
      <c r="I7" s="19"/>
      <c r="J7" s="110"/>
      <c r="K7" s="110"/>
    </row>
    <row r="8" spans="1:11" ht="15" customHeight="1" x14ac:dyDescent="0.25">
      <c r="G8" s="17"/>
      <c r="H8" s="17"/>
      <c r="I8" s="19"/>
      <c r="J8" s="110"/>
      <c r="K8" s="110"/>
    </row>
    <row r="10" spans="1:11" ht="132.75" customHeight="1" x14ac:dyDescent="0.2">
      <c r="A10" s="14" t="s">
        <v>1319</v>
      </c>
      <c r="B10" s="14" t="s">
        <v>1320</v>
      </c>
      <c r="C10" s="14" t="s">
        <v>1321</v>
      </c>
      <c r="D10" s="14" t="s">
        <v>1795</v>
      </c>
      <c r="E10" s="14" t="s">
        <v>1796</v>
      </c>
      <c r="F10" s="14" t="s">
        <v>1322</v>
      </c>
      <c r="G10" s="14" t="s">
        <v>1323</v>
      </c>
      <c r="H10" s="14" t="s">
        <v>1324</v>
      </c>
      <c r="I10" s="141" t="s">
        <v>1325</v>
      </c>
      <c r="J10" s="112" t="s">
        <v>1728</v>
      </c>
      <c r="K10" s="144" t="s">
        <v>1729</v>
      </c>
    </row>
    <row r="11" spans="1:11" ht="18.75" customHeight="1" x14ac:dyDescent="0.2">
      <c r="A11" s="128">
        <v>1</v>
      </c>
      <c r="B11" s="128">
        <v>2</v>
      </c>
      <c r="C11" s="128">
        <v>3</v>
      </c>
      <c r="D11" s="128">
        <v>4</v>
      </c>
      <c r="E11" s="128">
        <v>5</v>
      </c>
      <c r="F11" s="128">
        <v>8</v>
      </c>
      <c r="G11" s="128">
        <v>9</v>
      </c>
      <c r="H11" s="128">
        <v>10</v>
      </c>
      <c r="I11" s="128">
        <v>11</v>
      </c>
      <c r="J11" s="128">
        <v>24</v>
      </c>
      <c r="K11" s="128">
        <v>25</v>
      </c>
    </row>
    <row r="12" spans="1:11" s="16" customFormat="1" ht="43.5" customHeight="1" x14ac:dyDescent="0.25">
      <c r="A12" s="21">
        <v>1</v>
      </c>
      <c r="B12" s="87" t="s">
        <v>1328</v>
      </c>
      <c r="C12" s="87" t="s">
        <v>1329</v>
      </c>
      <c r="D12" s="87" t="s">
        <v>1770</v>
      </c>
      <c r="E12" s="87" t="s">
        <v>1776</v>
      </c>
      <c r="F12" s="23" t="s">
        <v>1330</v>
      </c>
      <c r="G12" s="23">
        <v>1989</v>
      </c>
      <c r="H12" s="24">
        <v>1173.3</v>
      </c>
      <c r="I12" s="24" t="s">
        <v>1331</v>
      </c>
      <c r="J12" s="113">
        <v>20442679.890000001</v>
      </c>
      <c r="K12" s="113">
        <v>16773218.85</v>
      </c>
    </row>
    <row r="13" spans="1:11" s="16" customFormat="1" ht="31.5" customHeight="1" x14ac:dyDescent="0.25">
      <c r="A13" s="21">
        <v>2</v>
      </c>
      <c r="B13" s="87" t="s">
        <v>1332</v>
      </c>
      <c r="C13" s="87" t="s">
        <v>1329</v>
      </c>
      <c r="D13" s="87" t="s">
        <v>1770</v>
      </c>
      <c r="E13" s="87" t="s">
        <v>1776</v>
      </c>
      <c r="F13" s="23" t="s">
        <v>1333</v>
      </c>
      <c r="G13" s="23">
        <v>1980</v>
      </c>
      <c r="H13" s="24">
        <v>1279.5999999999999</v>
      </c>
      <c r="I13" s="24"/>
      <c r="J13" s="113">
        <v>1556000</v>
      </c>
      <c r="K13" s="113">
        <v>0</v>
      </c>
    </row>
    <row r="14" spans="1:11" s="16" customFormat="1" ht="31.5" customHeight="1" x14ac:dyDescent="0.25">
      <c r="A14" s="21">
        <v>3</v>
      </c>
      <c r="B14" s="88" t="s">
        <v>1334</v>
      </c>
      <c r="C14" s="87" t="s">
        <v>1329</v>
      </c>
      <c r="D14" s="87" t="s">
        <v>1770</v>
      </c>
      <c r="E14" s="87" t="s">
        <v>1776</v>
      </c>
      <c r="F14" s="26" t="s">
        <v>1335</v>
      </c>
      <c r="G14" s="27">
        <v>1964</v>
      </c>
      <c r="H14" s="28">
        <v>36.1</v>
      </c>
      <c r="I14" s="29"/>
      <c r="J14" s="67">
        <v>43000</v>
      </c>
      <c r="K14" s="67">
        <v>0</v>
      </c>
    </row>
    <row r="15" spans="1:11" s="16" customFormat="1" ht="31.5" customHeight="1" x14ac:dyDescent="0.25">
      <c r="A15" s="21">
        <v>4</v>
      </c>
      <c r="B15" s="88" t="s">
        <v>1337</v>
      </c>
      <c r="C15" s="87" t="s">
        <v>1329</v>
      </c>
      <c r="D15" s="87" t="s">
        <v>1770</v>
      </c>
      <c r="E15" s="87" t="s">
        <v>1776</v>
      </c>
      <c r="F15" s="26" t="s">
        <v>1338</v>
      </c>
      <c r="G15" s="27">
        <v>1964</v>
      </c>
      <c r="H15" s="28">
        <v>695</v>
      </c>
      <c r="I15" s="29"/>
      <c r="J15" s="67">
        <v>475000</v>
      </c>
      <c r="K15" s="67">
        <v>0</v>
      </c>
    </row>
    <row r="16" spans="1:11" s="16" customFormat="1" ht="31.5" customHeight="1" x14ac:dyDescent="0.25">
      <c r="A16" s="21">
        <v>5</v>
      </c>
      <c r="B16" s="88" t="s">
        <v>1339</v>
      </c>
      <c r="C16" s="87" t="s">
        <v>1329</v>
      </c>
      <c r="D16" s="87" t="s">
        <v>1770</v>
      </c>
      <c r="E16" s="87" t="s">
        <v>1776</v>
      </c>
      <c r="F16" s="26" t="s">
        <v>1340</v>
      </c>
      <c r="G16" s="27">
        <v>1964</v>
      </c>
      <c r="H16" s="28">
        <v>863.3</v>
      </c>
      <c r="I16" s="29"/>
      <c r="J16" s="67">
        <v>673000</v>
      </c>
      <c r="K16" s="67">
        <v>0</v>
      </c>
    </row>
    <row r="17" spans="1:13" s="16" customFormat="1" ht="31.5" customHeight="1" x14ac:dyDescent="0.25">
      <c r="A17" s="21">
        <v>6</v>
      </c>
      <c r="B17" s="88" t="s">
        <v>1341</v>
      </c>
      <c r="C17" s="87" t="s">
        <v>1329</v>
      </c>
      <c r="D17" s="87" t="s">
        <v>1770</v>
      </c>
      <c r="E17" s="87" t="s">
        <v>1776</v>
      </c>
      <c r="F17" s="26" t="s">
        <v>1342</v>
      </c>
      <c r="G17" s="27">
        <v>1990</v>
      </c>
      <c r="H17" s="28">
        <v>20.5</v>
      </c>
      <c r="I17" s="29"/>
      <c r="J17" s="114">
        <v>32000</v>
      </c>
      <c r="K17" s="67">
        <v>0</v>
      </c>
    </row>
    <row r="18" spans="1:13" s="16" customFormat="1" ht="31.5" customHeight="1" x14ac:dyDescent="0.25">
      <c r="A18" s="21">
        <v>7</v>
      </c>
      <c r="B18" s="88" t="s">
        <v>1343</v>
      </c>
      <c r="C18" s="87" t="s">
        <v>1329</v>
      </c>
      <c r="D18" s="87" t="s">
        <v>1770</v>
      </c>
      <c r="E18" s="87" t="s">
        <v>1776</v>
      </c>
      <c r="F18" s="26" t="s">
        <v>1344</v>
      </c>
      <c r="G18" s="27">
        <v>1986</v>
      </c>
      <c r="H18" s="28">
        <v>26.4</v>
      </c>
      <c r="I18" s="29"/>
      <c r="J18" s="114">
        <v>9000</v>
      </c>
      <c r="K18" s="67">
        <v>0</v>
      </c>
    </row>
    <row r="19" spans="1:13" s="16" customFormat="1" ht="31.5" customHeight="1" x14ac:dyDescent="0.25">
      <c r="A19" s="21">
        <v>8</v>
      </c>
      <c r="B19" s="87" t="s">
        <v>1345</v>
      </c>
      <c r="C19" s="87" t="s">
        <v>1346</v>
      </c>
      <c r="D19" s="87" t="s">
        <v>1770</v>
      </c>
      <c r="E19" s="87" t="s">
        <v>1776</v>
      </c>
      <c r="F19" s="23" t="s">
        <v>1347</v>
      </c>
      <c r="G19" s="28">
        <v>1983</v>
      </c>
      <c r="H19" s="28">
        <v>1838.1</v>
      </c>
      <c r="I19" s="29" t="s">
        <v>1348</v>
      </c>
      <c r="J19" s="67">
        <v>7947145.2599999998</v>
      </c>
      <c r="K19" s="67">
        <v>6890174.8799999999</v>
      </c>
    </row>
    <row r="20" spans="1:13" s="16" customFormat="1" ht="31.5" customHeight="1" x14ac:dyDescent="0.25">
      <c r="A20" s="21">
        <v>9</v>
      </c>
      <c r="B20" s="87" t="s">
        <v>1345</v>
      </c>
      <c r="C20" s="87" t="s">
        <v>1349</v>
      </c>
      <c r="D20" s="87" t="s">
        <v>1770</v>
      </c>
      <c r="E20" s="87" t="s">
        <v>1776</v>
      </c>
      <c r="F20" s="23" t="s">
        <v>1350</v>
      </c>
      <c r="G20" s="28">
        <v>1962</v>
      </c>
      <c r="H20" s="28">
        <v>1287.2</v>
      </c>
      <c r="I20" s="29" t="s">
        <v>1351</v>
      </c>
      <c r="J20" s="67">
        <v>312150</v>
      </c>
      <c r="K20" s="67">
        <v>0</v>
      </c>
    </row>
    <row r="21" spans="1:13" s="16" customFormat="1" ht="31.5" customHeight="1" x14ac:dyDescent="0.25">
      <c r="A21" s="21">
        <v>10</v>
      </c>
      <c r="B21" s="87" t="s">
        <v>1345</v>
      </c>
      <c r="C21" s="87" t="s">
        <v>267</v>
      </c>
      <c r="D21" s="87" t="s">
        <v>1770</v>
      </c>
      <c r="E21" s="87" t="s">
        <v>1776</v>
      </c>
      <c r="F21" s="23" t="s">
        <v>268</v>
      </c>
      <c r="G21" s="28">
        <v>1968</v>
      </c>
      <c r="H21" s="28">
        <v>3886.2</v>
      </c>
      <c r="I21" s="29" t="s">
        <v>269</v>
      </c>
      <c r="J21" s="67">
        <v>12504521</v>
      </c>
      <c r="K21" s="67">
        <v>8252984.2800000003</v>
      </c>
    </row>
    <row r="22" spans="1:13" s="16" customFormat="1" ht="31.5" customHeight="1" x14ac:dyDescent="0.25">
      <c r="A22" s="21">
        <v>11</v>
      </c>
      <c r="B22" s="87" t="s">
        <v>270</v>
      </c>
      <c r="C22" s="87" t="s">
        <v>271</v>
      </c>
      <c r="D22" s="87" t="s">
        <v>1770</v>
      </c>
      <c r="E22" s="87" t="s">
        <v>1776</v>
      </c>
      <c r="F22" s="23" t="s">
        <v>1931</v>
      </c>
      <c r="G22" s="28">
        <v>1946</v>
      </c>
      <c r="H22" s="28">
        <v>100</v>
      </c>
      <c r="I22" s="29"/>
      <c r="J22" s="67">
        <f>17789.92-1</f>
        <v>17788.919999999998</v>
      </c>
      <c r="K22" s="67">
        <f>17523.07-1</f>
        <v>17522.07</v>
      </c>
    </row>
    <row r="23" spans="1:13" s="16" customFormat="1" ht="31.5" customHeight="1" x14ac:dyDescent="0.25">
      <c r="A23" s="21">
        <v>12</v>
      </c>
      <c r="B23" s="87" t="s">
        <v>1328</v>
      </c>
      <c r="C23" s="87" t="s">
        <v>273</v>
      </c>
      <c r="D23" s="87" t="s">
        <v>1770</v>
      </c>
      <c r="E23" s="87" t="s">
        <v>1776</v>
      </c>
      <c r="F23" s="23" t="s">
        <v>274</v>
      </c>
      <c r="G23" s="23">
        <v>1970</v>
      </c>
      <c r="H23" s="24">
        <v>690</v>
      </c>
      <c r="I23" s="24" t="s">
        <v>275</v>
      </c>
      <c r="J23" s="113"/>
      <c r="K23" s="113"/>
    </row>
    <row r="24" spans="1:13" s="16" customFormat="1" ht="31.5" customHeight="1" x14ac:dyDescent="0.25">
      <c r="A24" s="21">
        <v>13</v>
      </c>
      <c r="B24" s="88" t="s">
        <v>276</v>
      </c>
      <c r="C24" s="87" t="s">
        <v>277</v>
      </c>
      <c r="D24" s="87" t="s">
        <v>1770</v>
      </c>
      <c r="E24" s="87" t="s">
        <v>1776</v>
      </c>
      <c r="F24" s="26" t="s">
        <v>278</v>
      </c>
      <c r="G24" s="29" t="s">
        <v>279</v>
      </c>
      <c r="H24" s="28">
        <v>5447.4</v>
      </c>
      <c r="I24" s="29" t="s">
        <v>272</v>
      </c>
      <c r="J24" s="67">
        <v>6190222.5599999996</v>
      </c>
      <c r="K24" s="67">
        <v>3127500.53</v>
      </c>
    </row>
    <row r="25" spans="1:13" s="16" customFormat="1" ht="31.5" customHeight="1" x14ac:dyDescent="0.25">
      <c r="A25" s="21">
        <v>14</v>
      </c>
      <c r="B25" s="87" t="s">
        <v>1328</v>
      </c>
      <c r="C25" s="87" t="s">
        <v>280</v>
      </c>
      <c r="D25" s="87" t="s">
        <v>1770</v>
      </c>
      <c r="E25" s="87" t="s">
        <v>1776</v>
      </c>
      <c r="F25" s="23" t="s">
        <v>281</v>
      </c>
      <c r="G25" s="28">
        <v>1958</v>
      </c>
      <c r="H25" s="28">
        <v>243.4</v>
      </c>
      <c r="I25" s="29" t="s">
        <v>282</v>
      </c>
      <c r="J25" s="67">
        <v>250000</v>
      </c>
      <c r="K25" s="67">
        <v>0</v>
      </c>
    </row>
    <row r="26" spans="1:13" s="16" customFormat="1" ht="31.5" customHeight="1" x14ac:dyDescent="0.25">
      <c r="A26" s="21">
        <v>15</v>
      </c>
      <c r="B26" s="87" t="s">
        <v>283</v>
      </c>
      <c r="C26" s="87" t="s">
        <v>284</v>
      </c>
      <c r="D26" s="87" t="s">
        <v>1770</v>
      </c>
      <c r="E26" s="87" t="s">
        <v>1776</v>
      </c>
      <c r="F26" s="23" t="s">
        <v>285</v>
      </c>
      <c r="G26" s="28">
        <v>1965</v>
      </c>
      <c r="H26" s="28">
        <v>814.4</v>
      </c>
      <c r="I26" s="29" t="s">
        <v>1693</v>
      </c>
      <c r="J26" s="114"/>
      <c r="K26" s="67"/>
    </row>
    <row r="27" spans="1:13" s="16" customFormat="1" ht="31.5" customHeight="1" x14ac:dyDescent="0.25">
      <c r="A27" s="21">
        <v>16</v>
      </c>
      <c r="B27" s="87" t="s">
        <v>1345</v>
      </c>
      <c r="C27" s="87" t="s">
        <v>1159</v>
      </c>
      <c r="D27" s="87" t="s">
        <v>1770</v>
      </c>
      <c r="E27" s="87" t="s">
        <v>1776</v>
      </c>
      <c r="F27" s="23" t="s">
        <v>1160</v>
      </c>
      <c r="G27" s="28">
        <v>1962</v>
      </c>
      <c r="H27" s="28">
        <v>952</v>
      </c>
      <c r="I27" s="29" t="s">
        <v>1161</v>
      </c>
      <c r="J27" s="67">
        <v>4420953.3</v>
      </c>
      <c r="K27" s="67">
        <v>3006248.1</v>
      </c>
    </row>
    <row r="28" spans="1:13" s="16" customFormat="1" ht="31.5" customHeight="1" x14ac:dyDescent="0.25">
      <c r="A28" s="21">
        <v>17</v>
      </c>
      <c r="B28" s="88" t="s">
        <v>1162</v>
      </c>
      <c r="C28" s="98" t="s">
        <v>1734</v>
      </c>
      <c r="D28" s="87" t="s">
        <v>1770</v>
      </c>
      <c r="E28" s="87" t="s">
        <v>1776</v>
      </c>
      <c r="F28" s="26" t="s">
        <v>1163</v>
      </c>
      <c r="G28" s="27">
        <v>1974</v>
      </c>
      <c r="H28" s="29">
        <v>1331.1</v>
      </c>
      <c r="I28" s="29" t="s">
        <v>1164</v>
      </c>
      <c r="J28" s="114">
        <v>7767474.1699999999</v>
      </c>
      <c r="K28" s="114">
        <v>5592581.4500000002</v>
      </c>
      <c r="L28" s="34"/>
      <c r="M28" s="34"/>
    </row>
    <row r="29" spans="1:13" s="16" customFormat="1" ht="31.5" customHeight="1" x14ac:dyDescent="0.25">
      <c r="A29" s="21">
        <v>19</v>
      </c>
      <c r="B29" s="87" t="s">
        <v>1328</v>
      </c>
      <c r="C29" s="87" t="s">
        <v>1165</v>
      </c>
      <c r="D29" s="87" t="s">
        <v>1770</v>
      </c>
      <c r="E29" s="87" t="s">
        <v>1776</v>
      </c>
      <c r="F29" s="23" t="s">
        <v>1166</v>
      </c>
      <c r="G29" s="28">
        <v>1994</v>
      </c>
      <c r="H29" s="28">
        <v>1216.5</v>
      </c>
      <c r="I29" s="26" t="s">
        <v>1167</v>
      </c>
      <c r="J29" s="67">
        <v>462266.12</v>
      </c>
      <c r="K29" s="67">
        <v>417888.6</v>
      </c>
      <c r="L29" s="34"/>
      <c r="M29" s="34"/>
    </row>
    <row r="30" spans="1:13" s="16" customFormat="1" ht="31.5" customHeight="1" x14ac:dyDescent="0.25">
      <c r="A30" s="21">
        <v>20</v>
      </c>
      <c r="B30" s="87" t="s">
        <v>1345</v>
      </c>
      <c r="C30" s="87" t="s">
        <v>1168</v>
      </c>
      <c r="D30" s="87" t="s">
        <v>1770</v>
      </c>
      <c r="E30" s="87" t="s">
        <v>1776</v>
      </c>
      <c r="F30" s="23" t="s">
        <v>1169</v>
      </c>
      <c r="G30" s="28">
        <v>1960</v>
      </c>
      <c r="H30" s="28">
        <v>1534.9</v>
      </c>
      <c r="I30" s="26" t="s">
        <v>1170</v>
      </c>
      <c r="J30" s="67">
        <v>5245654.21</v>
      </c>
      <c r="K30" s="67">
        <v>3483114.55</v>
      </c>
      <c r="L30" s="34"/>
      <c r="M30" s="34"/>
    </row>
    <row r="31" spans="1:13" s="16" customFormat="1" ht="31.5" customHeight="1" x14ac:dyDescent="0.25">
      <c r="A31" s="21">
        <v>21</v>
      </c>
      <c r="B31" s="87" t="s">
        <v>1345</v>
      </c>
      <c r="C31" s="87" t="s">
        <v>301</v>
      </c>
      <c r="D31" s="87" t="s">
        <v>1770</v>
      </c>
      <c r="E31" s="87" t="s">
        <v>1776</v>
      </c>
      <c r="F31" s="23" t="s">
        <v>302</v>
      </c>
      <c r="G31" s="28">
        <v>1974</v>
      </c>
      <c r="H31" s="28">
        <v>1260.3</v>
      </c>
      <c r="I31" s="26" t="s">
        <v>303</v>
      </c>
      <c r="J31" s="67">
        <v>9893868.6600000001</v>
      </c>
      <c r="K31" s="67">
        <v>7677642.0599999996</v>
      </c>
      <c r="L31" s="34"/>
      <c r="M31" s="34"/>
    </row>
    <row r="32" spans="1:13" s="16" customFormat="1" ht="31.5" customHeight="1" x14ac:dyDescent="0.25">
      <c r="A32" s="21">
        <v>22</v>
      </c>
      <c r="B32" s="88" t="s">
        <v>304</v>
      </c>
      <c r="C32" s="87" t="s">
        <v>305</v>
      </c>
      <c r="D32" s="87" t="s">
        <v>1770</v>
      </c>
      <c r="E32" s="87" t="s">
        <v>1776</v>
      </c>
      <c r="F32" s="26" t="s">
        <v>306</v>
      </c>
      <c r="G32" s="27">
        <v>1957</v>
      </c>
      <c r="H32" s="28">
        <v>123.6</v>
      </c>
      <c r="I32" s="29" t="s">
        <v>1691</v>
      </c>
      <c r="J32" s="152"/>
      <c r="K32" s="67"/>
      <c r="L32" s="34"/>
      <c r="M32" s="34"/>
    </row>
    <row r="33" spans="1:14" s="16" customFormat="1" ht="31.5" customHeight="1" x14ac:dyDescent="0.25">
      <c r="A33" s="21">
        <v>23</v>
      </c>
      <c r="B33" s="88" t="s">
        <v>307</v>
      </c>
      <c r="C33" s="87" t="s">
        <v>308</v>
      </c>
      <c r="D33" s="87" t="s">
        <v>1770</v>
      </c>
      <c r="E33" s="87" t="s">
        <v>1776</v>
      </c>
      <c r="F33" s="26" t="s">
        <v>309</v>
      </c>
      <c r="G33" s="28">
        <v>1961</v>
      </c>
      <c r="H33" s="28">
        <v>434</v>
      </c>
      <c r="I33" s="29" t="s">
        <v>1692</v>
      </c>
      <c r="J33" s="67"/>
      <c r="K33" s="67"/>
      <c r="L33" s="34"/>
      <c r="M33" s="34"/>
    </row>
    <row r="34" spans="1:14" s="16" customFormat="1" ht="31.5" customHeight="1" x14ac:dyDescent="0.25">
      <c r="A34" s="21">
        <v>24</v>
      </c>
      <c r="B34" s="87" t="s">
        <v>310</v>
      </c>
      <c r="C34" s="87" t="s">
        <v>311</v>
      </c>
      <c r="D34" s="87" t="s">
        <v>1770</v>
      </c>
      <c r="E34" s="87" t="s">
        <v>1776</v>
      </c>
      <c r="F34" s="26" t="s">
        <v>312</v>
      </c>
      <c r="G34" s="27">
        <v>1988</v>
      </c>
      <c r="H34" s="28">
        <v>107.4</v>
      </c>
      <c r="I34" s="29"/>
      <c r="J34" s="67">
        <v>1672170.18</v>
      </c>
      <c r="K34" s="67">
        <v>1046778.53</v>
      </c>
      <c r="L34" s="34"/>
      <c r="M34" s="34"/>
    </row>
    <row r="35" spans="1:14" s="16" customFormat="1" ht="31.5" customHeight="1" x14ac:dyDescent="0.25">
      <c r="A35" s="21">
        <v>25</v>
      </c>
      <c r="B35" s="87" t="s">
        <v>313</v>
      </c>
      <c r="C35" s="87" t="s">
        <v>314</v>
      </c>
      <c r="D35" s="87" t="s">
        <v>1770</v>
      </c>
      <c r="E35" s="87" t="s">
        <v>1776</v>
      </c>
      <c r="F35" s="26" t="s">
        <v>315</v>
      </c>
      <c r="G35" s="27">
        <v>1992</v>
      </c>
      <c r="H35" s="28">
        <v>300</v>
      </c>
      <c r="I35" s="29"/>
      <c r="J35" s="114">
        <v>153784.24</v>
      </c>
      <c r="K35" s="67">
        <v>111493.53</v>
      </c>
      <c r="L35" s="34"/>
      <c r="M35" s="34"/>
    </row>
    <row r="36" spans="1:14" s="16" customFormat="1" ht="31.5" customHeight="1" x14ac:dyDescent="0.25">
      <c r="A36" s="21">
        <v>26</v>
      </c>
      <c r="B36" s="88" t="s">
        <v>316</v>
      </c>
      <c r="C36" s="87" t="s">
        <v>317</v>
      </c>
      <c r="D36" s="87" t="s">
        <v>1770</v>
      </c>
      <c r="E36" s="87" t="s">
        <v>1777</v>
      </c>
      <c r="F36" s="26">
        <v>877030005</v>
      </c>
      <c r="G36" s="27">
        <v>1975</v>
      </c>
      <c r="H36" s="28">
        <v>451.9</v>
      </c>
      <c r="I36" s="29"/>
      <c r="J36" s="67"/>
      <c r="K36" s="67"/>
    </row>
    <row r="37" spans="1:14" s="16" customFormat="1" ht="31.5" customHeight="1" x14ac:dyDescent="0.25">
      <c r="A37" s="21">
        <v>27</v>
      </c>
      <c r="B37" s="88" t="s">
        <v>318</v>
      </c>
      <c r="C37" s="87" t="s">
        <v>319</v>
      </c>
      <c r="D37" s="87" t="s">
        <v>1770</v>
      </c>
      <c r="E37" s="87" t="s">
        <v>1777</v>
      </c>
      <c r="F37" s="26" t="s">
        <v>320</v>
      </c>
      <c r="G37" s="27">
        <v>1984</v>
      </c>
      <c r="H37" s="28">
        <v>312.5</v>
      </c>
      <c r="I37" s="29" t="s">
        <v>1694</v>
      </c>
      <c r="J37" s="152"/>
      <c r="K37" s="67"/>
    </row>
    <row r="38" spans="1:14" s="16" customFormat="1" ht="31.5" customHeight="1" x14ac:dyDescent="0.25">
      <c r="A38" s="21">
        <v>28</v>
      </c>
      <c r="B38" s="87" t="s">
        <v>1345</v>
      </c>
      <c r="C38" s="87" t="s">
        <v>1423</v>
      </c>
      <c r="D38" s="87" t="s">
        <v>1770</v>
      </c>
      <c r="E38" s="87" t="s">
        <v>1777</v>
      </c>
      <c r="F38" s="23" t="s">
        <v>1424</v>
      </c>
      <c r="G38" s="28">
        <v>1975</v>
      </c>
      <c r="H38" s="28">
        <v>1624.2</v>
      </c>
      <c r="I38" s="29" t="s">
        <v>1425</v>
      </c>
      <c r="J38" s="67">
        <v>12003483.57</v>
      </c>
      <c r="K38" s="67">
        <v>941073.08</v>
      </c>
    </row>
    <row r="39" spans="1:14" s="18" customFormat="1" ht="31.5" customHeight="1" x14ac:dyDescent="0.25">
      <c r="A39" s="21">
        <v>29</v>
      </c>
      <c r="B39" s="87" t="s">
        <v>1345</v>
      </c>
      <c r="C39" s="87" t="s">
        <v>1426</v>
      </c>
      <c r="D39" s="87" t="s">
        <v>1770</v>
      </c>
      <c r="E39" s="87" t="s">
        <v>1777</v>
      </c>
      <c r="F39" s="23" t="s">
        <v>1427</v>
      </c>
      <c r="G39" s="28">
        <v>1963</v>
      </c>
      <c r="H39" s="28">
        <v>1523.3</v>
      </c>
      <c r="I39" s="29" t="s">
        <v>1428</v>
      </c>
      <c r="J39" s="67">
        <v>4661029.97</v>
      </c>
      <c r="K39" s="67">
        <v>4492950.8899999997</v>
      </c>
      <c r="L39" s="16"/>
      <c r="M39" s="16"/>
      <c r="N39" s="16"/>
    </row>
    <row r="40" spans="1:14" s="18" customFormat="1" ht="31.5" customHeight="1" x14ac:dyDescent="0.25">
      <c r="A40" s="21">
        <v>30</v>
      </c>
      <c r="B40" s="87" t="s">
        <v>1345</v>
      </c>
      <c r="C40" s="87" t="s">
        <v>1429</v>
      </c>
      <c r="D40" s="87" t="s">
        <v>1770</v>
      </c>
      <c r="E40" s="87" t="s">
        <v>1777</v>
      </c>
      <c r="F40" s="23" t="s">
        <v>1430</v>
      </c>
      <c r="G40" s="28">
        <v>1969</v>
      </c>
      <c r="H40" s="28">
        <v>1589.5</v>
      </c>
      <c r="I40" s="29" t="s">
        <v>1431</v>
      </c>
      <c r="J40" s="67">
        <v>8799262.3300000001</v>
      </c>
      <c r="K40" s="67">
        <v>6766632.6100000003</v>
      </c>
      <c r="L40" s="16"/>
      <c r="M40" s="16"/>
      <c r="N40" s="16"/>
    </row>
    <row r="41" spans="1:14" s="18" customFormat="1" ht="31.5" customHeight="1" x14ac:dyDescent="0.25">
      <c r="A41" s="21">
        <v>31</v>
      </c>
      <c r="B41" s="87" t="s">
        <v>1345</v>
      </c>
      <c r="C41" s="87" t="s">
        <v>1432</v>
      </c>
      <c r="D41" s="87" t="s">
        <v>1770</v>
      </c>
      <c r="E41" s="87" t="s">
        <v>1777</v>
      </c>
      <c r="F41" s="23" t="s">
        <v>1433</v>
      </c>
      <c r="G41" s="28">
        <v>1868</v>
      </c>
      <c r="H41" s="28">
        <v>1588.6</v>
      </c>
      <c r="I41" s="29" t="s">
        <v>1434</v>
      </c>
      <c r="J41" s="67">
        <v>5830103.5300000003</v>
      </c>
      <c r="K41" s="67">
        <v>3847868.17</v>
      </c>
      <c r="L41" s="16"/>
      <c r="M41" s="16"/>
      <c r="N41" s="16"/>
    </row>
    <row r="42" spans="1:14" s="18" customFormat="1" ht="31.5" customHeight="1" x14ac:dyDescent="0.25">
      <c r="A42" s="21">
        <v>32</v>
      </c>
      <c r="B42" s="87" t="s">
        <v>1345</v>
      </c>
      <c r="C42" s="87" t="s">
        <v>1435</v>
      </c>
      <c r="D42" s="87" t="s">
        <v>1770</v>
      </c>
      <c r="E42" s="87" t="s">
        <v>1777</v>
      </c>
      <c r="F42" s="23" t="s">
        <v>1436</v>
      </c>
      <c r="G42" s="28">
        <v>1965</v>
      </c>
      <c r="H42" s="28">
        <v>3204.4</v>
      </c>
      <c r="I42" s="29"/>
      <c r="J42" s="67">
        <v>11846876.34</v>
      </c>
      <c r="K42" s="67">
        <v>8340200.9699999997</v>
      </c>
      <c r="L42" s="16"/>
      <c r="M42" s="16"/>
      <c r="N42" s="16"/>
    </row>
    <row r="43" spans="1:14" s="18" customFormat="1" ht="31.5" customHeight="1" x14ac:dyDescent="0.25">
      <c r="A43" s="21">
        <v>33</v>
      </c>
      <c r="B43" s="87" t="s">
        <v>1345</v>
      </c>
      <c r="C43" s="87" t="s">
        <v>1437</v>
      </c>
      <c r="D43" s="87" t="s">
        <v>1770</v>
      </c>
      <c r="E43" s="87" t="s">
        <v>1777</v>
      </c>
      <c r="F43" s="23" t="s">
        <v>1438</v>
      </c>
      <c r="G43" s="28">
        <v>1967</v>
      </c>
      <c r="H43" s="28">
        <v>1361.1</v>
      </c>
      <c r="I43" s="29" t="s">
        <v>1439</v>
      </c>
      <c r="J43" s="67">
        <v>123236.84</v>
      </c>
      <c r="K43" s="67">
        <v>80103.89</v>
      </c>
      <c r="L43" s="16"/>
      <c r="M43" s="16"/>
      <c r="N43" s="16"/>
    </row>
    <row r="44" spans="1:14" s="16" customFormat="1" ht="31.5" customHeight="1" x14ac:dyDescent="0.25">
      <c r="A44" s="21">
        <v>34</v>
      </c>
      <c r="B44" s="88" t="s">
        <v>1440</v>
      </c>
      <c r="C44" s="87" t="s">
        <v>1441</v>
      </c>
      <c r="D44" s="87" t="s">
        <v>1770</v>
      </c>
      <c r="E44" s="87" t="s">
        <v>1777</v>
      </c>
      <c r="F44" s="26" t="s">
        <v>1442</v>
      </c>
      <c r="G44" s="27">
        <v>1991</v>
      </c>
      <c r="H44" s="29">
        <v>624</v>
      </c>
      <c r="I44" s="29" t="s">
        <v>1443</v>
      </c>
      <c r="J44" s="114">
        <v>9178711.3300000001</v>
      </c>
      <c r="K44" s="67">
        <v>7462293.3300000001</v>
      </c>
    </row>
    <row r="45" spans="1:14" s="16" customFormat="1" ht="31.5" customHeight="1" x14ac:dyDescent="0.25">
      <c r="A45" s="21">
        <v>35</v>
      </c>
      <c r="B45" s="88" t="s">
        <v>1444</v>
      </c>
      <c r="C45" s="87" t="s">
        <v>1441</v>
      </c>
      <c r="D45" s="87" t="s">
        <v>1770</v>
      </c>
      <c r="E45" s="87" t="s">
        <v>1777</v>
      </c>
      <c r="F45" s="26" t="s">
        <v>1445</v>
      </c>
      <c r="G45" s="27">
        <v>1978</v>
      </c>
      <c r="H45" s="29">
        <v>106.2</v>
      </c>
      <c r="I45" s="29" t="s">
        <v>1446</v>
      </c>
      <c r="J45" s="114">
        <v>158994.84</v>
      </c>
      <c r="K45" s="67">
        <v>155616.24</v>
      </c>
    </row>
    <row r="46" spans="1:14" s="16" customFormat="1" ht="31.5" customHeight="1" x14ac:dyDescent="0.25">
      <c r="A46" s="21">
        <v>36</v>
      </c>
      <c r="B46" s="87" t="s">
        <v>1447</v>
      </c>
      <c r="C46" s="87" t="s">
        <v>1441</v>
      </c>
      <c r="D46" s="87" t="s">
        <v>1770</v>
      </c>
      <c r="E46" s="87" t="s">
        <v>1777</v>
      </c>
      <c r="F46" s="26" t="s">
        <v>1448</v>
      </c>
      <c r="G46" s="28">
        <v>1961</v>
      </c>
      <c r="H46" s="28">
        <v>371.3</v>
      </c>
      <c r="I46" s="29" t="s">
        <v>1449</v>
      </c>
      <c r="J46" s="115">
        <v>27917.61</v>
      </c>
      <c r="K46" s="115">
        <v>27045.21</v>
      </c>
    </row>
    <row r="47" spans="1:14" s="16" customFormat="1" ht="31.5" customHeight="1" x14ac:dyDescent="0.25">
      <c r="A47" s="21">
        <v>37</v>
      </c>
      <c r="B47" s="88" t="s">
        <v>310</v>
      </c>
      <c r="C47" s="87" t="s">
        <v>1441</v>
      </c>
      <c r="D47" s="87" t="s">
        <v>1770</v>
      </c>
      <c r="E47" s="87" t="s">
        <v>1777</v>
      </c>
      <c r="F47" s="26" t="s">
        <v>1450</v>
      </c>
      <c r="G47" s="27">
        <v>1982</v>
      </c>
      <c r="H47" s="28">
        <v>176.4</v>
      </c>
      <c r="I47" s="29"/>
      <c r="J47" s="67">
        <v>4062718.61</v>
      </c>
      <c r="K47" s="67">
        <v>2945915.96</v>
      </c>
    </row>
    <row r="48" spans="1:14" s="16" customFormat="1" ht="31.5" customHeight="1" x14ac:dyDescent="0.25">
      <c r="A48" s="21">
        <v>38</v>
      </c>
      <c r="B48" s="87" t="s">
        <v>1345</v>
      </c>
      <c r="C48" s="87" t="s">
        <v>1451</v>
      </c>
      <c r="D48" s="87" t="s">
        <v>1770</v>
      </c>
      <c r="E48" s="87" t="s">
        <v>1778</v>
      </c>
      <c r="F48" s="23" t="s">
        <v>1452</v>
      </c>
      <c r="G48" s="28">
        <v>1975</v>
      </c>
      <c r="H48" s="28">
        <v>1620.7</v>
      </c>
      <c r="I48" s="29" t="s">
        <v>1453</v>
      </c>
      <c r="J48" s="67">
        <v>10971400.050000001</v>
      </c>
      <c r="K48" s="67">
        <v>8601577.6500000004</v>
      </c>
    </row>
    <row r="49" spans="1:11" s="16" customFormat="1" ht="31.5" customHeight="1" x14ac:dyDescent="0.25">
      <c r="A49" s="21">
        <v>39</v>
      </c>
      <c r="B49" s="87" t="s">
        <v>1345</v>
      </c>
      <c r="C49" s="87" t="s">
        <v>1454</v>
      </c>
      <c r="D49" s="87" t="s">
        <v>1770</v>
      </c>
      <c r="E49" s="87" t="s">
        <v>1778</v>
      </c>
      <c r="F49" s="23" t="s">
        <v>1455</v>
      </c>
      <c r="G49" s="28">
        <v>1970</v>
      </c>
      <c r="H49" s="28">
        <v>1708.4</v>
      </c>
      <c r="I49" s="29" t="s">
        <v>1456</v>
      </c>
      <c r="J49" s="67">
        <v>11320487.140000001</v>
      </c>
      <c r="K49" s="67">
        <v>8422442.3399999999</v>
      </c>
    </row>
    <row r="50" spans="1:11" s="16" customFormat="1" ht="31.5" customHeight="1" x14ac:dyDescent="0.25">
      <c r="A50" s="21"/>
      <c r="B50" s="87" t="s">
        <v>2231</v>
      </c>
      <c r="C50" s="87" t="s">
        <v>2232</v>
      </c>
      <c r="D50" s="87" t="s">
        <v>1770</v>
      </c>
      <c r="E50" s="87" t="s">
        <v>1827</v>
      </c>
      <c r="F50" s="23" t="s">
        <v>1279</v>
      </c>
      <c r="G50" s="28"/>
      <c r="H50" s="28">
        <v>2282</v>
      </c>
      <c r="I50" s="29" t="s">
        <v>2233</v>
      </c>
      <c r="J50" s="67">
        <v>1</v>
      </c>
      <c r="K50" s="67">
        <v>1</v>
      </c>
    </row>
    <row r="51" spans="1:11" s="16" customFormat="1" ht="31.5" customHeight="1" x14ac:dyDescent="0.25">
      <c r="A51" s="21">
        <v>40</v>
      </c>
      <c r="B51" s="87" t="s">
        <v>1457</v>
      </c>
      <c r="C51" s="87" t="s">
        <v>1458</v>
      </c>
      <c r="D51" s="87" t="s">
        <v>1770</v>
      </c>
      <c r="E51" s="87" t="s">
        <v>1778</v>
      </c>
      <c r="F51" s="23" t="s">
        <v>1459</v>
      </c>
      <c r="G51" s="28">
        <v>1953</v>
      </c>
      <c r="H51" s="28">
        <v>837.6</v>
      </c>
      <c r="I51" s="29" t="s">
        <v>1460</v>
      </c>
      <c r="J51" s="67">
        <v>2758880.56</v>
      </c>
      <c r="K51" s="67">
        <v>1255597.21</v>
      </c>
    </row>
    <row r="52" spans="1:11" s="40" customFormat="1" ht="31.5" customHeight="1" x14ac:dyDescent="0.25">
      <c r="A52" s="21">
        <v>41</v>
      </c>
      <c r="B52" s="89" t="s">
        <v>1461</v>
      </c>
      <c r="C52" s="90" t="s">
        <v>1462</v>
      </c>
      <c r="D52" s="87" t="s">
        <v>1770</v>
      </c>
      <c r="E52" s="90"/>
      <c r="F52" s="37" t="s">
        <v>1463</v>
      </c>
      <c r="G52" s="38">
        <v>1995</v>
      </c>
      <c r="H52" s="39">
        <v>7344</v>
      </c>
      <c r="I52" s="46" t="s">
        <v>1599</v>
      </c>
      <c r="J52" s="116"/>
      <c r="K52" s="116"/>
    </row>
    <row r="53" spans="1:11" s="40" customFormat="1" ht="31.5" customHeight="1" x14ac:dyDescent="0.25">
      <c r="A53" s="21">
        <v>42</v>
      </c>
      <c r="B53" s="42" t="s">
        <v>1532</v>
      </c>
      <c r="C53" s="42" t="s">
        <v>1533</v>
      </c>
      <c r="D53" s="87" t="s">
        <v>1770</v>
      </c>
      <c r="E53" s="42"/>
      <c r="F53" s="45" t="s">
        <v>1534</v>
      </c>
      <c r="G53" s="103">
        <v>1961</v>
      </c>
      <c r="H53" s="41">
        <v>4380</v>
      </c>
      <c r="I53" s="46" t="s">
        <v>1598</v>
      </c>
      <c r="J53" s="117"/>
      <c r="K53" s="118"/>
    </row>
    <row r="54" spans="1:11" s="40" customFormat="1" ht="31.5" customHeight="1" x14ac:dyDescent="0.25">
      <c r="A54" s="21">
        <v>43</v>
      </c>
      <c r="B54" s="89" t="s">
        <v>1535</v>
      </c>
      <c r="C54" s="42" t="s">
        <v>1533</v>
      </c>
      <c r="D54" s="87" t="s">
        <v>1770</v>
      </c>
      <c r="E54" s="42"/>
      <c r="F54" s="45" t="s">
        <v>1932</v>
      </c>
      <c r="G54" s="38">
        <v>1995</v>
      </c>
      <c r="H54" s="39">
        <v>8743</v>
      </c>
      <c r="I54" s="46" t="s">
        <v>1600</v>
      </c>
      <c r="J54" s="153"/>
      <c r="K54" s="154"/>
    </row>
    <row r="55" spans="1:11" s="16" customFormat="1" ht="31.5" customHeight="1" x14ac:dyDescent="0.25">
      <c r="A55" s="21">
        <v>44</v>
      </c>
      <c r="B55" s="89" t="s">
        <v>1464</v>
      </c>
      <c r="C55" s="90" t="s">
        <v>1462</v>
      </c>
      <c r="D55" s="87" t="s">
        <v>1770</v>
      </c>
      <c r="E55" s="90"/>
      <c r="F55" s="37" t="s">
        <v>1465</v>
      </c>
      <c r="G55" s="38">
        <v>1964</v>
      </c>
      <c r="H55" s="39">
        <v>6500</v>
      </c>
      <c r="I55" s="46"/>
      <c r="J55" s="116">
        <v>586255.81999999995</v>
      </c>
      <c r="K55" s="116">
        <v>334165.81</v>
      </c>
    </row>
    <row r="56" spans="1:11" s="16" customFormat="1" ht="31.5" customHeight="1" x14ac:dyDescent="0.25">
      <c r="A56" s="21">
        <v>45</v>
      </c>
      <c r="B56" s="89" t="s">
        <v>1466</v>
      </c>
      <c r="C56" s="90" t="s">
        <v>1462</v>
      </c>
      <c r="D56" s="87" t="s">
        <v>1770</v>
      </c>
      <c r="E56" s="90"/>
      <c r="F56" s="37" t="s">
        <v>1467</v>
      </c>
      <c r="G56" s="38">
        <v>1973</v>
      </c>
      <c r="H56" s="39">
        <v>100</v>
      </c>
      <c r="I56" s="46"/>
      <c r="J56" s="116">
        <v>883830.1</v>
      </c>
      <c r="K56" s="116">
        <v>850686.4</v>
      </c>
    </row>
    <row r="57" spans="1:11" s="16" customFormat="1" ht="31.5" customHeight="1" x14ac:dyDescent="0.25">
      <c r="A57" s="21">
        <v>46</v>
      </c>
      <c r="B57" s="89" t="s">
        <v>354</v>
      </c>
      <c r="C57" s="90" t="s">
        <v>1462</v>
      </c>
      <c r="D57" s="87" t="s">
        <v>1770</v>
      </c>
      <c r="E57" s="90"/>
      <c r="F57" s="37" t="s">
        <v>355</v>
      </c>
      <c r="G57" s="38">
        <v>1989</v>
      </c>
      <c r="H57" s="39">
        <v>100</v>
      </c>
      <c r="I57" s="46"/>
      <c r="J57" s="116">
        <v>107062.36</v>
      </c>
      <c r="K57" s="116">
        <v>104385.76</v>
      </c>
    </row>
    <row r="58" spans="1:11" s="16" customFormat="1" ht="31.5" customHeight="1" x14ac:dyDescent="0.25">
      <c r="A58" s="21">
        <v>47</v>
      </c>
      <c r="B58" s="89" t="s">
        <v>354</v>
      </c>
      <c r="C58" s="90" t="s">
        <v>1462</v>
      </c>
      <c r="D58" s="87" t="s">
        <v>1770</v>
      </c>
      <c r="E58" s="90"/>
      <c r="F58" s="37" t="s">
        <v>356</v>
      </c>
      <c r="G58" s="38">
        <v>1957</v>
      </c>
      <c r="H58" s="39">
        <v>100</v>
      </c>
      <c r="I58" s="46"/>
      <c r="J58" s="116">
        <v>2769.89</v>
      </c>
      <c r="K58" s="116">
        <v>2709.59</v>
      </c>
    </row>
    <row r="59" spans="1:11" s="16" customFormat="1" ht="31.5" customHeight="1" x14ac:dyDescent="0.25">
      <c r="A59" s="21">
        <v>48</v>
      </c>
      <c r="B59" s="89" t="s">
        <v>354</v>
      </c>
      <c r="C59" s="90" t="s">
        <v>1462</v>
      </c>
      <c r="D59" s="87" t="s">
        <v>1770</v>
      </c>
      <c r="E59" s="90"/>
      <c r="F59" s="37" t="s">
        <v>357</v>
      </c>
      <c r="G59" s="38">
        <v>1959</v>
      </c>
      <c r="H59" s="39">
        <v>100</v>
      </c>
      <c r="I59" s="46"/>
      <c r="J59" s="116">
        <v>5341.94</v>
      </c>
      <c r="K59" s="116">
        <v>5208.4399999999996</v>
      </c>
    </row>
    <row r="60" spans="1:11" s="16" customFormat="1" ht="31.5" customHeight="1" x14ac:dyDescent="0.25">
      <c r="A60" s="21">
        <v>49</v>
      </c>
      <c r="B60" s="89" t="s">
        <v>1554</v>
      </c>
      <c r="C60" s="90" t="s">
        <v>1462</v>
      </c>
      <c r="D60" s="87" t="s">
        <v>1770</v>
      </c>
      <c r="E60" s="90"/>
      <c r="F60" s="37" t="s">
        <v>1555</v>
      </c>
      <c r="G60" s="38">
        <v>1973</v>
      </c>
      <c r="H60" s="39">
        <v>11475</v>
      </c>
      <c r="I60" s="46" t="s">
        <v>1634</v>
      </c>
      <c r="J60" s="116"/>
      <c r="K60" s="116"/>
    </row>
    <row r="61" spans="1:11" s="16" customFormat="1" ht="31.5" customHeight="1" x14ac:dyDescent="0.25">
      <c r="A61" s="21">
        <v>50</v>
      </c>
      <c r="B61" s="89" t="s">
        <v>1556</v>
      </c>
      <c r="C61" s="90" t="s">
        <v>1462</v>
      </c>
      <c r="D61" s="87" t="s">
        <v>1770</v>
      </c>
      <c r="E61" s="90"/>
      <c r="F61" s="37" t="s">
        <v>1557</v>
      </c>
      <c r="G61" s="38">
        <v>1973</v>
      </c>
      <c r="H61" s="39">
        <v>3166</v>
      </c>
      <c r="I61" s="46" t="s">
        <v>1635</v>
      </c>
      <c r="J61" s="116"/>
      <c r="K61" s="116"/>
    </row>
    <row r="62" spans="1:11" s="16" customFormat="1" ht="31.5" customHeight="1" x14ac:dyDescent="0.25">
      <c r="A62" s="21">
        <v>51</v>
      </c>
      <c r="B62" s="89" t="s">
        <v>1558</v>
      </c>
      <c r="C62" s="90" t="s">
        <v>1462</v>
      </c>
      <c r="D62" s="87" t="s">
        <v>1770</v>
      </c>
      <c r="E62" s="90"/>
      <c r="F62" s="37" t="s">
        <v>1559</v>
      </c>
      <c r="G62" s="38">
        <v>1973</v>
      </c>
      <c r="H62" s="39">
        <v>811</v>
      </c>
      <c r="I62" s="46" t="s">
        <v>1636</v>
      </c>
      <c r="J62" s="116"/>
      <c r="K62" s="116"/>
    </row>
    <row r="63" spans="1:11" s="16" customFormat="1" ht="31.5" customHeight="1" x14ac:dyDescent="0.25">
      <c r="A63" s="21">
        <v>52</v>
      </c>
      <c r="B63" s="89" t="s">
        <v>1560</v>
      </c>
      <c r="C63" s="90" t="s">
        <v>1462</v>
      </c>
      <c r="D63" s="87" t="s">
        <v>1770</v>
      </c>
      <c r="E63" s="90"/>
      <c r="F63" s="37" t="s">
        <v>1561</v>
      </c>
      <c r="G63" s="38">
        <v>1973</v>
      </c>
      <c r="H63" s="39">
        <v>158</v>
      </c>
      <c r="I63" s="46" t="s">
        <v>1637</v>
      </c>
      <c r="J63" s="116"/>
      <c r="K63" s="116"/>
    </row>
    <row r="64" spans="1:11" s="16" customFormat="1" ht="31.5" customHeight="1" x14ac:dyDescent="0.25">
      <c r="A64" s="21">
        <v>53</v>
      </c>
      <c r="B64" s="89" t="s">
        <v>1562</v>
      </c>
      <c r="C64" s="90" t="s">
        <v>1462</v>
      </c>
      <c r="D64" s="87" t="s">
        <v>1770</v>
      </c>
      <c r="E64" s="90"/>
      <c r="F64" s="37" t="s">
        <v>1563</v>
      </c>
      <c r="G64" s="38">
        <v>1973</v>
      </c>
      <c r="H64" s="39">
        <v>368</v>
      </c>
      <c r="I64" s="46" t="s">
        <v>1638</v>
      </c>
      <c r="J64" s="116"/>
      <c r="K64" s="116"/>
    </row>
    <row r="65" spans="1:11" s="16" customFormat="1" ht="31.5" customHeight="1" x14ac:dyDescent="0.25">
      <c r="A65" s="21"/>
      <c r="B65" s="89" t="s">
        <v>2357</v>
      </c>
      <c r="C65" s="90" t="s">
        <v>1462</v>
      </c>
      <c r="D65" s="87" t="s">
        <v>1770</v>
      </c>
      <c r="E65" s="90"/>
      <c r="F65" s="37" t="s">
        <v>2242</v>
      </c>
      <c r="G65" s="38">
        <v>1984</v>
      </c>
      <c r="H65" s="39">
        <v>119</v>
      </c>
      <c r="I65" s="46" t="s">
        <v>2241</v>
      </c>
      <c r="J65" s="116"/>
      <c r="K65" s="116"/>
    </row>
    <row r="66" spans="1:11" s="16" customFormat="1" ht="31.5" customHeight="1" x14ac:dyDescent="0.25">
      <c r="A66" s="21"/>
      <c r="B66" s="89" t="s">
        <v>2357</v>
      </c>
      <c r="C66" s="90" t="s">
        <v>1462</v>
      </c>
      <c r="D66" s="87" t="s">
        <v>1770</v>
      </c>
      <c r="E66" s="90"/>
      <c r="F66" s="37" t="s">
        <v>2243</v>
      </c>
      <c r="G66" s="38">
        <v>1984</v>
      </c>
      <c r="H66" s="39">
        <v>437</v>
      </c>
      <c r="I66" s="46" t="s">
        <v>2244</v>
      </c>
      <c r="J66" s="116"/>
      <c r="K66" s="116"/>
    </row>
    <row r="67" spans="1:11" s="16" customFormat="1" ht="31.5" customHeight="1" x14ac:dyDescent="0.25">
      <c r="A67" s="21"/>
      <c r="B67" s="89" t="s">
        <v>2357</v>
      </c>
      <c r="C67" s="90" t="s">
        <v>1462</v>
      </c>
      <c r="D67" s="87" t="s">
        <v>1770</v>
      </c>
      <c r="E67" s="90"/>
      <c r="F67" s="37" t="s">
        <v>2245</v>
      </c>
      <c r="G67" s="38">
        <v>1984</v>
      </c>
      <c r="H67" s="39">
        <v>236</v>
      </c>
      <c r="I67" s="46" t="s">
        <v>2289</v>
      </c>
      <c r="J67" s="116"/>
      <c r="K67" s="116"/>
    </row>
    <row r="68" spans="1:11" s="16" customFormat="1" ht="31.5" customHeight="1" x14ac:dyDescent="0.25">
      <c r="A68" s="21"/>
      <c r="B68" s="89" t="s">
        <v>2357</v>
      </c>
      <c r="C68" s="90" t="s">
        <v>1462</v>
      </c>
      <c r="D68" s="87" t="s">
        <v>1770</v>
      </c>
      <c r="E68" s="90"/>
      <c r="F68" s="37" t="s">
        <v>2246</v>
      </c>
      <c r="G68" s="38">
        <v>1984</v>
      </c>
      <c r="H68" s="39">
        <v>26</v>
      </c>
      <c r="I68" s="46" t="s">
        <v>2290</v>
      </c>
      <c r="J68" s="116"/>
      <c r="K68" s="116"/>
    </row>
    <row r="69" spans="1:11" s="16" customFormat="1" ht="31.5" customHeight="1" x14ac:dyDescent="0.25">
      <c r="A69" s="21"/>
      <c r="B69" s="89" t="s">
        <v>2357</v>
      </c>
      <c r="C69" s="90" t="s">
        <v>1462</v>
      </c>
      <c r="D69" s="87" t="s">
        <v>1770</v>
      </c>
      <c r="E69" s="90"/>
      <c r="F69" s="37" t="s">
        <v>2247</v>
      </c>
      <c r="G69" s="38">
        <v>1984</v>
      </c>
      <c r="H69" s="39">
        <v>55</v>
      </c>
      <c r="I69" s="46" t="s">
        <v>2291</v>
      </c>
      <c r="J69" s="116"/>
      <c r="K69" s="116"/>
    </row>
    <row r="70" spans="1:11" s="16" customFormat="1" ht="31.5" customHeight="1" x14ac:dyDescent="0.25">
      <c r="A70" s="21"/>
      <c r="B70" s="89" t="s">
        <v>2357</v>
      </c>
      <c r="C70" s="90" t="s">
        <v>1462</v>
      </c>
      <c r="D70" s="87" t="s">
        <v>1770</v>
      </c>
      <c r="E70" s="90"/>
      <c r="F70" s="37" t="s">
        <v>2248</v>
      </c>
      <c r="G70" s="38">
        <v>1984</v>
      </c>
      <c r="H70" s="39">
        <v>452</v>
      </c>
      <c r="I70" s="46" t="s">
        <v>2292</v>
      </c>
      <c r="J70" s="116"/>
      <c r="K70" s="116"/>
    </row>
    <row r="71" spans="1:11" s="16" customFormat="1" ht="31.5" customHeight="1" x14ac:dyDescent="0.25">
      <c r="A71" s="21"/>
      <c r="B71" s="89" t="s">
        <v>2357</v>
      </c>
      <c r="C71" s="90" t="s">
        <v>1462</v>
      </c>
      <c r="D71" s="87" t="s">
        <v>1770</v>
      </c>
      <c r="E71" s="90"/>
      <c r="F71" s="37" t="s">
        <v>2249</v>
      </c>
      <c r="G71" s="38">
        <v>1984</v>
      </c>
      <c r="H71" s="39">
        <v>192</v>
      </c>
      <c r="I71" s="46" t="s">
        <v>2293</v>
      </c>
      <c r="J71" s="116"/>
      <c r="K71" s="116"/>
    </row>
    <row r="72" spans="1:11" s="16" customFormat="1" ht="31.5" customHeight="1" x14ac:dyDescent="0.25">
      <c r="A72" s="21"/>
      <c r="B72" s="89" t="s">
        <v>2357</v>
      </c>
      <c r="C72" s="90" t="s">
        <v>1462</v>
      </c>
      <c r="D72" s="87" t="s">
        <v>1770</v>
      </c>
      <c r="E72" s="90"/>
      <c r="F72" s="37" t="s">
        <v>2250</v>
      </c>
      <c r="G72" s="38">
        <v>1984</v>
      </c>
      <c r="H72" s="39">
        <v>111</v>
      </c>
      <c r="I72" s="46" t="s">
        <v>2294</v>
      </c>
      <c r="J72" s="116"/>
      <c r="K72" s="116"/>
    </row>
    <row r="73" spans="1:11" s="16" customFormat="1" ht="31.5" customHeight="1" x14ac:dyDescent="0.25">
      <c r="A73" s="21"/>
      <c r="B73" s="89" t="s">
        <v>2357</v>
      </c>
      <c r="C73" s="90" t="s">
        <v>1462</v>
      </c>
      <c r="D73" s="87" t="s">
        <v>1770</v>
      </c>
      <c r="E73" s="90"/>
      <c r="F73" s="37" t="s">
        <v>2251</v>
      </c>
      <c r="G73" s="38">
        <v>1984</v>
      </c>
      <c r="H73" s="39">
        <v>524</v>
      </c>
      <c r="I73" s="46" t="s">
        <v>2295</v>
      </c>
      <c r="J73" s="116"/>
      <c r="K73" s="116"/>
    </row>
    <row r="74" spans="1:11" s="16" customFormat="1" ht="31.5" customHeight="1" x14ac:dyDescent="0.25">
      <c r="A74" s="21"/>
      <c r="B74" s="89" t="s">
        <v>2357</v>
      </c>
      <c r="C74" s="90" t="s">
        <v>1462</v>
      </c>
      <c r="D74" s="87" t="s">
        <v>1770</v>
      </c>
      <c r="E74" s="90"/>
      <c r="F74" s="37" t="s">
        <v>2252</v>
      </c>
      <c r="G74" s="38">
        <v>1984</v>
      </c>
      <c r="H74" s="39">
        <v>928</v>
      </c>
      <c r="I74" s="46" t="s">
        <v>2296</v>
      </c>
      <c r="J74" s="116"/>
      <c r="K74" s="116"/>
    </row>
    <row r="75" spans="1:11" s="16" customFormat="1" ht="31.5" customHeight="1" x14ac:dyDescent="0.25">
      <c r="A75" s="21"/>
      <c r="B75" s="89" t="s">
        <v>2357</v>
      </c>
      <c r="C75" s="90" t="s">
        <v>1462</v>
      </c>
      <c r="D75" s="87" t="s">
        <v>1770</v>
      </c>
      <c r="E75" s="90"/>
      <c r="F75" s="37" t="s">
        <v>2253</v>
      </c>
      <c r="G75" s="38">
        <v>1984</v>
      </c>
      <c r="H75" s="39">
        <v>67</v>
      </c>
      <c r="I75" s="46" t="s">
        <v>2297</v>
      </c>
      <c r="J75" s="116"/>
      <c r="K75" s="116"/>
    </row>
    <row r="76" spans="1:11" s="16" customFormat="1" ht="31.5" customHeight="1" x14ac:dyDescent="0.25">
      <c r="A76" s="21"/>
      <c r="B76" s="89" t="s">
        <v>2357</v>
      </c>
      <c r="C76" s="90" t="s">
        <v>1462</v>
      </c>
      <c r="D76" s="87" t="s">
        <v>1770</v>
      </c>
      <c r="E76" s="90"/>
      <c r="F76" s="37" t="s">
        <v>2254</v>
      </c>
      <c r="G76" s="38">
        <v>1984</v>
      </c>
      <c r="H76" s="39">
        <v>98</v>
      </c>
      <c r="I76" s="46" t="s">
        <v>2298</v>
      </c>
      <c r="J76" s="116"/>
      <c r="K76" s="116"/>
    </row>
    <row r="77" spans="1:11" s="16" customFormat="1" ht="31.5" customHeight="1" x14ac:dyDescent="0.25">
      <c r="A77" s="21"/>
      <c r="B77" s="89" t="s">
        <v>2357</v>
      </c>
      <c r="C77" s="90" t="s">
        <v>1462</v>
      </c>
      <c r="D77" s="87" t="s">
        <v>1770</v>
      </c>
      <c r="E77" s="90"/>
      <c r="F77" s="37" t="s">
        <v>2255</v>
      </c>
      <c r="G77" s="38">
        <v>1984</v>
      </c>
      <c r="H77" s="39">
        <v>9</v>
      </c>
      <c r="I77" s="46" t="s">
        <v>2299</v>
      </c>
      <c r="J77" s="116"/>
      <c r="K77" s="116"/>
    </row>
    <row r="78" spans="1:11" s="16" customFormat="1" ht="31.5" customHeight="1" x14ac:dyDescent="0.25">
      <c r="A78" s="21"/>
      <c r="B78" s="89" t="s">
        <v>2357</v>
      </c>
      <c r="C78" s="90" t="s">
        <v>1462</v>
      </c>
      <c r="D78" s="87" t="s">
        <v>1770</v>
      </c>
      <c r="E78" s="90"/>
      <c r="F78" s="37" t="s">
        <v>2256</v>
      </c>
      <c r="G78" s="38">
        <v>1984</v>
      </c>
      <c r="H78" s="39">
        <v>122</v>
      </c>
      <c r="I78" s="46" t="s">
        <v>2300</v>
      </c>
      <c r="J78" s="116"/>
      <c r="K78" s="116"/>
    </row>
    <row r="79" spans="1:11" s="16" customFormat="1" ht="31.5" customHeight="1" x14ac:dyDescent="0.25">
      <c r="A79" s="21"/>
      <c r="B79" s="89" t="s">
        <v>2357</v>
      </c>
      <c r="C79" s="90" t="s">
        <v>1462</v>
      </c>
      <c r="D79" s="87" t="s">
        <v>1770</v>
      </c>
      <c r="E79" s="90"/>
      <c r="F79" s="37" t="s">
        <v>2257</v>
      </c>
      <c r="G79" s="38">
        <v>1984</v>
      </c>
      <c r="H79" s="39">
        <v>94</v>
      </c>
      <c r="I79" s="46" t="s">
        <v>2301</v>
      </c>
      <c r="J79" s="116"/>
      <c r="K79" s="116"/>
    </row>
    <row r="80" spans="1:11" s="16" customFormat="1" ht="31.5" customHeight="1" x14ac:dyDescent="0.25">
      <c r="A80" s="21"/>
      <c r="B80" s="89" t="s">
        <v>2357</v>
      </c>
      <c r="C80" s="90" t="s">
        <v>1462</v>
      </c>
      <c r="D80" s="87" t="s">
        <v>1770</v>
      </c>
      <c r="E80" s="90"/>
      <c r="F80" s="37" t="s">
        <v>2258</v>
      </c>
      <c r="G80" s="38">
        <v>1984</v>
      </c>
      <c r="H80" s="39">
        <v>87</v>
      </c>
      <c r="I80" s="46" t="s">
        <v>2302</v>
      </c>
      <c r="J80" s="116"/>
      <c r="K80" s="116"/>
    </row>
    <row r="81" spans="1:11" s="16" customFormat="1" ht="31.5" customHeight="1" x14ac:dyDescent="0.25">
      <c r="A81" s="21"/>
      <c r="B81" s="89" t="s">
        <v>2357</v>
      </c>
      <c r="C81" s="90" t="s">
        <v>1462</v>
      </c>
      <c r="D81" s="87" t="s">
        <v>1770</v>
      </c>
      <c r="E81" s="90"/>
      <c r="F81" s="37" t="s">
        <v>2259</v>
      </c>
      <c r="G81" s="38">
        <v>1984</v>
      </c>
      <c r="H81" s="39">
        <v>88</v>
      </c>
      <c r="I81" s="46" t="s">
        <v>2303</v>
      </c>
      <c r="J81" s="116"/>
      <c r="K81" s="116"/>
    </row>
    <row r="82" spans="1:11" s="16" customFormat="1" ht="31.5" customHeight="1" x14ac:dyDescent="0.25">
      <c r="A82" s="21"/>
      <c r="B82" s="89" t="s">
        <v>2357</v>
      </c>
      <c r="C82" s="90" t="s">
        <v>1462</v>
      </c>
      <c r="D82" s="87" t="s">
        <v>1770</v>
      </c>
      <c r="E82" s="90"/>
      <c r="F82" s="37" t="s">
        <v>2260</v>
      </c>
      <c r="G82" s="38">
        <v>1984</v>
      </c>
      <c r="H82" s="39">
        <v>198</v>
      </c>
      <c r="I82" s="46" t="s">
        <v>2304</v>
      </c>
      <c r="J82" s="116"/>
      <c r="K82" s="116"/>
    </row>
    <row r="83" spans="1:11" s="16" customFormat="1" ht="31.5" customHeight="1" x14ac:dyDescent="0.25">
      <c r="A83" s="21"/>
      <c r="B83" s="89" t="s">
        <v>2357</v>
      </c>
      <c r="C83" s="90" t="s">
        <v>1462</v>
      </c>
      <c r="D83" s="87" t="s">
        <v>1770</v>
      </c>
      <c r="E83" s="90"/>
      <c r="F83" s="37" t="s">
        <v>2261</v>
      </c>
      <c r="G83" s="38">
        <v>1984</v>
      </c>
      <c r="H83" s="39">
        <v>50</v>
      </c>
      <c r="I83" s="46" t="s">
        <v>2305</v>
      </c>
      <c r="J83" s="116"/>
      <c r="K83" s="116"/>
    </row>
    <row r="84" spans="1:11" s="16" customFormat="1" ht="31.5" customHeight="1" x14ac:dyDescent="0.25">
      <c r="A84" s="21"/>
      <c r="B84" s="89" t="s">
        <v>2357</v>
      </c>
      <c r="C84" s="90" t="s">
        <v>1462</v>
      </c>
      <c r="D84" s="87" t="s">
        <v>1770</v>
      </c>
      <c r="E84" s="90"/>
      <c r="F84" s="37" t="s">
        <v>2262</v>
      </c>
      <c r="G84" s="38">
        <v>1984</v>
      </c>
      <c r="H84" s="39">
        <v>143</v>
      </c>
      <c r="I84" s="46" t="s">
        <v>2306</v>
      </c>
      <c r="J84" s="116"/>
      <c r="K84" s="116"/>
    </row>
    <row r="85" spans="1:11" s="16" customFormat="1" ht="31.5" customHeight="1" x14ac:dyDescent="0.25">
      <c r="A85" s="21"/>
      <c r="B85" s="89" t="s">
        <v>2357</v>
      </c>
      <c r="C85" s="90" t="s">
        <v>1462</v>
      </c>
      <c r="D85" s="87" t="s">
        <v>1770</v>
      </c>
      <c r="E85" s="90"/>
      <c r="F85" s="37" t="s">
        <v>2263</v>
      </c>
      <c r="G85" s="38">
        <v>1984</v>
      </c>
      <c r="H85" s="39">
        <v>89</v>
      </c>
      <c r="I85" s="46" t="s">
        <v>2307</v>
      </c>
      <c r="J85" s="116"/>
      <c r="K85" s="116"/>
    </row>
    <row r="86" spans="1:11" s="16" customFormat="1" ht="31.5" customHeight="1" x14ac:dyDescent="0.25">
      <c r="A86" s="21"/>
      <c r="B86" s="89" t="s">
        <v>2357</v>
      </c>
      <c r="C86" s="90" t="s">
        <v>1462</v>
      </c>
      <c r="D86" s="87" t="s">
        <v>1770</v>
      </c>
      <c r="E86" s="90"/>
      <c r="F86" s="37" t="s">
        <v>2264</v>
      </c>
      <c r="G86" s="38">
        <v>1984</v>
      </c>
      <c r="H86" s="39">
        <v>629</v>
      </c>
      <c r="I86" s="46" t="s">
        <v>2308</v>
      </c>
      <c r="J86" s="116"/>
      <c r="K86" s="116"/>
    </row>
    <row r="87" spans="1:11" s="16" customFormat="1" ht="31.5" customHeight="1" x14ac:dyDescent="0.25">
      <c r="A87" s="21"/>
      <c r="B87" s="89" t="s">
        <v>2357</v>
      </c>
      <c r="C87" s="90" t="s">
        <v>1462</v>
      </c>
      <c r="D87" s="87" t="s">
        <v>1770</v>
      </c>
      <c r="E87" s="90"/>
      <c r="F87" s="37" t="s">
        <v>2265</v>
      </c>
      <c r="G87" s="38">
        <v>1984</v>
      </c>
      <c r="H87" s="39">
        <v>64</v>
      </c>
      <c r="I87" s="46" t="s">
        <v>2309</v>
      </c>
      <c r="J87" s="116"/>
      <c r="K87" s="116"/>
    </row>
    <row r="88" spans="1:11" s="16" customFormat="1" ht="31.5" customHeight="1" x14ac:dyDescent="0.25">
      <c r="A88" s="21"/>
      <c r="B88" s="89" t="s">
        <v>2357</v>
      </c>
      <c r="C88" s="90" t="s">
        <v>1462</v>
      </c>
      <c r="D88" s="87" t="s">
        <v>1770</v>
      </c>
      <c r="E88" s="90"/>
      <c r="F88" s="37" t="s">
        <v>2266</v>
      </c>
      <c r="G88" s="38">
        <v>1984</v>
      </c>
      <c r="H88" s="39">
        <v>186</v>
      </c>
      <c r="I88" s="46" t="s">
        <v>2310</v>
      </c>
      <c r="J88" s="116"/>
      <c r="K88" s="116"/>
    </row>
    <row r="89" spans="1:11" s="16" customFormat="1" ht="31.5" customHeight="1" x14ac:dyDescent="0.25">
      <c r="A89" s="21"/>
      <c r="B89" s="89" t="s">
        <v>2357</v>
      </c>
      <c r="C89" s="90" t="s">
        <v>1462</v>
      </c>
      <c r="D89" s="87" t="s">
        <v>1770</v>
      </c>
      <c r="E89" s="90"/>
      <c r="F89" s="37" t="s">
        <v>2267</v>
      </c>
      <c r="G89" s="38">
        <v>1984</v>
      </c>
      <c r="H89" s="39">
        <v>56</v>
      </c>
      <c r="I89" s="46" t="s">
        <v>2311</v>
      </c>
      <c r="J89" s="116"/>
      <c r="K89" s="116"/>
    </row>
    <row r="90" spans="1:11" s="16" customFormat="1" ht="31.5" customHeight="1" x14ac:dyDescent="0.25">
      <c r="A90" s="21"/>
      <c r="B90" s="89" t="s">
        <v>2357</v>
      </c>
      <c r="C90" s="90" t="s">
        <v>1462</v>
      </c>
      <c r="D90" s="87" t="s">
        <v>1770</v>
      </c>
      <c r="E90" s="90"/>
      <c r="F90" s="37" t="s">
        <v>2268</v>
      </c>
      <c r="G90" s="38">
        <v>1984</v>
      </c>
      <c r="H90" s="39">
        <v>354</v>
      </c>
      <c r="I90" s="46" t="s">
        <v>2312</v>
      </c>
      <c r="J90" s="116"/>
      <c r="K90" s="116"/>
    </row>
    <row r="91" spans="1:11" s="16" customFormat="1" ht="31.5" customHeight="1" x14ac:dyDescent="0.25">
      <c r="A91" s="21"/>
      <c r="B91" s="89" t="s">
        <v>2357</v>
      </c>
      <c r="C91" s="90" t="s">
        <v>1462</v>
      </c>
      <c r="D91" s="87" t="s">
        <v>1770</v>
      </c>
      <c r="E91" s="90"/>
      <c r="F91" s="37" t="s">
        <v>2269</v>
      </c>
      <c r="G91" s="38">
        <v>1984</v>
      </c>
      <c r="H91" s="39">
        <v>45</v>
      </c>
      <c r="I91" s="46" t="s">
        <v>2313</v>
      </c>
      <c r="J91" s="116"/>
      <c r="K91" s="116"/>
    </row>
    <row r="92" spans="1:11" s="16" customFormat="1" ht="31.5" customHeight="1" x14ac:dyDescent="0.25">
      <c r="A92" s="21"/>
      <c r="B92" s="89" t="s">
        <v>2357</v>
      </c>
      <c r="C92" s="90" t="s">
        <v>1462</v>
      </c>
      <c r="D92" s="87" t="s">
        <v>1770</v>
      </c>
      <c r="E92" s="90"/>
      <c r="F92" s="37" t="s">
        <v>2270</v>
      </c>
      <c r="G92" s="38">
        <v>1984</v>
      </c>
      <c r="H92" s="39">
        <v>18</v>
      </c>
      <c r="I92" s="46" t="s">
        <v>2314</v>
      </c>
      <c r="J92" s="116"/>
      <c r="K92" s="116"/>
    </row>
    <row r="93" spans="1:11" s="16" customFormat="1" ht="31.5" customHeight="1" x14ac:dyDescent="0.25">
      <c r="A93" s="21"/>
      <c r="B93" s="89" t="s">
        <v>2357</v>
      </c>
      <c r="C93" s="90" t="s">
        <v>1462</v>
      </c>
      <c r="D93" s="87" t="s">
        <v>1770</v>
      </c>
      <c r="E93" s="90"/>
      <c r="F93" s="37" t="s">
        <v>2271</v>
      </c>
      <c r="G93" s="38">
        <v>1984</v>
      </c>
      <c r="H93" s="39">
        <v>52</v>
      </c>
      <c r="I93" s="46" t="s">
        <v>2315</v>
      </c>
      <c r="J93" s="116"/>
      <c r="K93" s="116"/>
    </row>
    <row r="94" spans="1:11" s="16" customFormat="1" ht="31.5" customHeight="1" x14ac:dyDescent="0.25">
      <c r="A94" s="21"/>
      <c r="B94" s="89" t="s">
        <v>2357</v>
      </c>
      <c r="C94" s="90" t="s">
        <v>1462</v>
      </c>
      <c r="D94" s="87" t="s">
        <v>1770</v>
      </c>
      <c r="E94" s="90"/>
      <c r="F94" s="37" t="s">
        <v>2272</v>
      </c>
      <c r="G94" s="38">
        <v>1984</v>
      </c>
      <c r="H94" s="39">
        <v>153</v>
      </c>
      <c r="I94" s="46" t="s">
        <v>2316</v>
      </c>
      <c r="J94" s="116"/>
      <c r="K94" s="116"/>
    </row>
    <row r="95" spans="1:11" s="16" customFormat="1" ht="31.5" customHeight="1" x14ac:dyDescent="0.25">
      <c r="A95" s="21"/>
      <c r="B95" s="89" t="s">
        <v>2357</v>
      </c>
      <c r="C95" s="90" t="s">
        <v>1462</v>
      </c>
      <c r="D95" s="87" t="s">
        <v>1770</v>
      </c>
      <c r="E95" s="90"/>
      <c r="F95" s="37" t="s">
        <v>2273</v>
      </c>
      <c r="G95" s="38">
        <v>1984</v>
      </c>
      <c r="H95" s="39">
        <v>323</v>
      </c>
      <c r="I95" s="46" t="s">
        <v>2317</v>
      </c>
      <c r="J95" s="116"/>
      <c r="K95" s="116"/>
    </row>
    <row r="96" spans="1:11" s="16" customFormat="1" ht="31.5" customHeight="1" x14ac:dyDescent="0.25">
      <c r="A96" s="21"/>
      <c r="B96" s="89" t="s">
        <v>2357</v>
      </c>
      <c r="C96" s="90" t="s">
        <v>1462</v>
      </c>
      <c r="D96" s="87" t="s">
        <v>1770</v>
      </c>
      <c r="E96" s="90"/>
      <c r="F96" s="37" t="s">
        <v>2274</v>
      </c>
      <c r="G96" s="38">
        <v>1984</v>
      </c>
      <c r="H96" s="39">
        <v>398</v>
      </c>
      <c r="I96" s="46" t="s">
        <v>2318</v>
      </c>
      <c r="J96" s="116"/>
      <c r="K96" s="116"/>
    </row>
    <row r="97" spans="1:11" s="16" customFormat="1" ht="31.5" customHeight="1" x14ac:dyDescent="0.25">
      <c r="A97" s="21"/>
      <c r="B97" s="89" t="s">
        <v>2357</v>
      </c>
      <c r="C97" s="90" t="s">
        <v>1462</v>
      </c>
      <c r="D97" s="87" t="s">
        <v>1770</v>
      </c>
      <c r="E97" s="90"/>
      <c r="F97" s="37" t="s">
        <v>2275</v>
      </c>
      <c r="G97" s="38">
        <v>1984</v>
      </c>
      <c r="H97" s="39">
        <v>303</v>
      </c>
      <c r="I97" s="46" t="s">
        <v>2319</v>
      </c>
      <c r="J97" s="116"/>
      <c r="K97" s="116"/>
    </row>
    <row r="98" spans="1:11" s="16" customFormat="1" ht="31.5" customHeight="1" x14ac:dyDescent="0.25">
      <c r="A98" s="21"/>
      <c r="B98" s="89" t="s">
        <v>2357</v>
      </c>
      <c r="C98" s="90" t="s">
        <v>1462</v>
      </c>
      <c r="D98" s="87" t="s">
        <v>1770</v>
      </c>
      <c r="E98" s="90"/>
      <c r="F98" s="37" t="s">
        <v>2276</v>
      </c>
      <c r="G98" s="38">
        <v>1984</v>
      </c>
      <c r="H98" s="39">
        <v>245</v>
      </c>
      <c r="I98" s="46" t="s">
        <v>2320</v>
      </c>
      <c r="J98" s="116"/>
      <c r="K98" s="116"/>
    </row>
    <row r="99" spans="1:11" s="16" customFormat="1" ht="31.5" customHeight="1" x14ac:dyDescent="0.25">
      <c r="A99" s="21"/>
      <c r="B99" s="89" t="s">
        <v>2357</v>
      </c>
      <c r="C99" s="90" t="s">
        <v>1462</v>
      </c>
      <c r="D99" s="87" t="s">
        <v>1770</v>
      </c>
      <c r="E99" s="90"/>
      <c r="F99" s="37" t="s">
        <v>2277</v>
      </c>
      <c r="G99" s="38">
        <v>1984</v>
      </c>
      <c r="H99" s="39">
        <v>234</v>
      </c>
      <c r="I99" s="46" t="s">
        <v>2321</v>
      </c>
      <c r="J99" s="116"/>
      <c r="K99" s="116"/>
    </row>
    <row r="100" spans="1:11" s="16" customFormat="1" ht="31.5" customHeight="1" x14ac:dyDescent="0.25">
      <c r="A100" s="21"/>
      <c r="B100" s="89" t="s">
        <v>2357</v>
      </c>
      <c r="C100" s="90" t="s">
        <v>1462</v>
      </c>
      <c r="D100" s="87" t="s">
        <v>1770</v>
      </c>
      <c r="E100" s="90"/>
      <c r="F100" s="37" t="s">
        <v>2278</v>
      </c>
      <c r="G100" s="38">
        <v>1984</v>
      </c>
      <c r="H100" s="39">
        <v>768</v>
      </c>
      <c r="I100" s="46" t="s">
        <v>2322</v>
      </c>
      <c r="J100" s="116"/>
      <c r="K100" s="116"/>
    </row>
    <row r="101" spans="1:11" s="16" customFormat="1" ht="31.5" customHeight="1" x14ac:dyDescent="0.25">
      <c r="A101" s="21"/>
      <c r="B101" s="89" t="s">
        <v>2357</v>
      </c>
      <c r="C101" s="90" t="s">
        <v>1462</v>
      </c>
      <c r="D101" s="87" t="s">
        <v>1770</v>
      </c>
      <c r="E101" s="90"/>
      <c r="F101" s="37" t="s">
        <v>2279</v>
      </c>
      <c r="G101" s="38">
        <v>1984</v>
      </c>
      <c r="H101" s="39">
        <v>228</v>
      </c>
      <c r="I101" s="46" t="s">
        <v>2323</v>
      </c>
      <c r="J101" s="116"/>
      <c r="K101" s="116"/>
    </row>
    <row r="102" spans="1:11" s="16" customFormat="1" ht="31.5" customHeight="1" x14ac:dyDescent="0.25">
      <c r="A102" s="21"/>
      <c r="B102" s="89" t="s">
        <v>2357</v>
      </c>
      <c r="C102" s="90" t="s">
        <v>1462</v>
      </c>
      <c r="D102" s="87" t="s">
        <v>1770</v>
      </c>
      <c r="E102" s="90"/>
      <c r="F102" s="37" t="s">
        <v>2280</v>
      </c>
      <c r="G102" s="38">
        <v>1984</v>
      </c>
      <c r="H102" s="39">
        <v>71</v>
      </c>
      <c r="I102" s="46" t="s">
        <v>2324</v>
      </c>
      <c r="J102" s="116"/>
      <c r="K102" s="116"/>
    </row>
    <row r="103" spans="1:11" s="16" customFormat="1" ht="31.5" customHeight="1" x14ac:dyDescent="0.25">
      <c r="A103" s="21"/>
      <c r="B103" s="89" t="s">
        <v>2357</v>
      </c>
      <c r="C103" s="90" t="s">
        <v>1462</v>
      </c>
      <c r="D103" s="87" t="s">
        <v>1770</v>
      </c>
      <c r="E103" s="90"/>
      <c r="F103" s="37" t="s">
        <v>2281</v>
      </c>
      <c r="G103" s="38">
        <v>1984</v>
      </c>
      <c r="H103" s="39">
        <v>136</v>
      </c>
      <c r="I103" s="46" t="s">
        <v>2325</v>
      </c>
      <c r="J103" s="116"/>
      <c r="K103" s="116"/>
    </row>
    <row r="104" spans="1:11" s="16" customFormat="1" ht="31.5" customHeight="1" x14ac:dyDescent="0.25">
      <c r="A104" s="21"/>
      <c r="B104" s="89" t="s">
        <v>2357</v>
      </c>
      <c r="C104" s="90" t="s">
        <v>1462</v>
      </c>
      <c r="D104" s="87" t="s">
        <v>1770</v>
      </c>
      <c r="E104" s="90"/>
      <c r="F104" s="37" t="s">
        <v>2282</v>
      </c>
      <c r="G104" s="38">
        <v>1984</v>
      </c>
      <c r="H104" s="39">
        <v>136</v>
      </c>
      <c r="I104" s="46" t="s">
        <v>2326</v>
      </c>
      <c r="J104" s="116"/>
      <c r="K104" s="116"/>
    </row>
    <row r="105" spans="1:11" s="16" customFormat="1" ht="31.5" customHeight="1" x14ac:dyDescent="0.25">
      <c r="A105" s="21"/>
      <c r="B105" s="89" t="s">
        <v>2357</v>
      </c>
      <c r="C105" s="90" t="s">
        <v>1462</v>
      </c>
      <c r="D105" s="87" t="s">
        <v>1770</v>
      </c>
      <c r="E105" s="90"/>
      <c r="F105" s="37" t="s">
        <v>2283</v>
      </c>
      <c r="G105" s="38">
        <v>1984</v>
      </c>
      <c r="H105" s="39">
        <v>584</v>
      </c>
      <c r="I105" s="46" t="s">
        <v>2327</v>
      </c>
      <c r="J105" s="116"/>
      <c r="K105" s="116"/>
    </row>
    <row r="106" spans="1:11" s="16" customFormat="1" ht="31.5" customHeight="1" x14ac:dyDescent="0.25">
      <c r="A106" s="21"/>
      <c r="B106" s="89" t="s">
        <v>2357</v>
      </c>
      <c r="C106" s="90" t="s">
        <v>1462</v>
      </c>
      <c r="D106" s="87" t="s">
        <v>1770</v>
      </c>
      <c r="E106" s="90"/>
      <c r="F106" s="37" t="s">
        <v>2284</v>
      </c>
      <c r="G106" s="38">
        <v>1984</v>
      </c>
      <c r="H106" s="39">
        <v>15</v>
      </c>
      <c r="I106" s="46" t="s">
        <v>2328</v>
      </c>
      <c r="J106" s="116"/>
      <c r="K106" s="116"/>
    </row>
    <row r="107" spans="1:11" s="16" customFormat="1" ht="31.5" customHeight="1" x14ac:dyDescent="0.25">
      <c r="A107" s="21"/>
      <c r="B107" s="89" t="s">
        <v>2357</v>
      </c>
      <c r="C107" s="90" t="s">
        <v>1462</v>
      </c>
      <c r="D107" s="87" t="s">
        <v>1770</v>
      </c>
      <c r="E107" s="90"/>
      <c r="F107" s="37" t="s">
        <v>2285</v>
      </c>
      <c r="G107" s="38">
        <v>1984</v>
      </c>
      <c r="H107" s="39">
        <v>232</v>
      </c>
      <c r="I107" s="46" t="s">
        <v>2329</v>
      </c>
      <c r="J107" s="116"/>
      <c r="K107" s="116"/>
    </row>
    <row r="108" spans="1:11" s="16" customFormat="1" ht="31.5" customHeight="1" x14ac:dyDescent="0.25">
      <c r="A108" s="21"/>
      <c r="B108" s="89" t="s">
        <v>2357</v>
      </c>
      <c r="C108" s="90" t="s">
        <v>1462</v>
      </c>
      <c r="D108" s="87" t="s">
        <v>1770</v>
      </c>
      <c r="E108" s="90"/>
      <c r="F108" s="37" t="s">
        <v>2286</v>
      </c>
      <c r="G108" s="38">
        <v>1984</v>
      </c>
      <c r="H108" s="39">
        <v>22</v>
      </c>
      <c r="I108" s="46" t="s">
        <v>2330</v>
      </c>
      <c r="J108" s="116"/>
      <c r="K108" s="116"/>
    </row>
    <row r="109" spans="1:11" s="16" customFormat="1" ht="31.5" customHeight="1" x14ac:dyDescent="0.25">
      <c r="A109" s="21"/>
      <c r="B109" s="89" t="s">
        <v>2357</v>
      </c>
      <c r="C109" s="90" t="s">
        <v>1462</v>
      </c>
      <c r="D109" s="87" t="s">
        <v>1770</v>
      </c>
      <c r="E109" s="90"/>
      <c r="F109" s="37" t="s">
        <v>2287</v>
      </c>
      <c r="G109" s="38">
        <v>1984</v>
      </c>
      <c r="H109" s="39">
        <v>108</v>
      </c>
      <c r="I109" s="46" t="s">
        <v>2331</v>
      </c>
      <c r="J109" s="116"/>
      <c r="K109" s="116"/>
    </row>
    <row r="110" spans="1:11" s="16" customFormat="1" ht="31.5" customHeight="1" x14ac:dyDescent="0.25">
      <c r="A110" s="21"/>
      <c r="B110" s="89" t="s">
        <v>2357</v>
      </c>
      <c r="C110" s="90" t="s">
        <v>1462</v>
      </c>
      <c r="D110" s="87" t="s">
        <v>1770</v>
      </c>
      <c r="E110" s="90"/>
      <c r="F110" s="37" t="s">
        <v>2288</v>
      </c>
      <c r="G110" s="38">
        <v>1984</v>
      </c>
      <c r="H110" s="39">
        <v>63</v>
      </c>
      <c r="I110" s="46" t="s">
        <v>2332</v>
      </c>
      <c r="J110" s="116"/>
      <c r="K110" s="116"/>
    </row>
    <row r="111" spans="1:11" s="16" customFormat="1" ht="31.5" customHeight="1" x14ac:dyDescent="0.25">
      <c r="A111" s="21"/>
      <c r="B111" s="89" t="s">
        <v>2357</v>
      </c>
      <c r="C111" s="90" t="s">
        <v>1462</v>
      </c>
      <c r="D111" s="87" t="s">
        <v>1770</v>
      </c>
      <c r="E111" s="90"/>
      <c r="F111" s="37" t="s">
        <v>2339</v>
      </c>
      <c r="G111" s="38">
        <v>1984</v>
      </c>
      <c r="H111" s="39">
        <v>17</v>
      </c>
      <c r="I111" s="46" t="s">
        <v>2333</v>
      </c>
      <c r="J111" s="116"/>
      <c r="K111" s="116"/>
    </row>
    <row r="112" spans="1:11" s="16" customFormat="1" ht="31.5" customHeight="1" x14ac:dyDescent="0.25">
      <c r="A112" s="21"/>
      <c r="B112" s="89" t="s">
        <v>2357</v>
      </c>
      <c r="C112" s="90" t="s">
        <v>1462</v>
      </c>
      <c r="D112" s="87" t="s">
        <v>1770</v>
      </c>
      <c r="E112" s="90"/>
      <c r="F112" s="37" t="s">
        <v>2340</v>
      </c>
      <c r="G112" s="38">
        <v>1984</v>
      </c>
      <c r="H112" s="39">
        <v>156</v>
      </c>
      <c r="I112" s="46" t="s">
        <v>2334</v>
      </c>
      <c r="J112" s="116"/>
      <c r="K112" s="116"/>
    </row>
    <row r="113" spans="1:11" s="16" customFormat="1" ht="31.5" customHeight="1" x14ac:dyDescent="0.25">
      <c r="A113" s="21"/>
      <c r="B113" s="89" t="s">
        <v>2357</v>
      </c>
      <c r="C113" s="90" t="s">
        <v>1462</v>
      </c>
      <c r="D113" s="87" t="s">
        <v>1770</v>
      </c>
      <c r="E113" s="90"/>
      <c r="F113" s="37" t="s">
        <v>2341</v>
      </c>
      <c r="G113" s="38">
        <v>1984</v>
      </c>
      <c r="H113" s="39">
        <v>14</v>
      </c>
      <c r="I113" s="46" t="s">
        <v>2335</v>
      </c>
      <c r="J113" s="116"/>
      <c r="K113" s="116"/>
    </row>
    <row r="114" spans="1:11" s="16" customFormat="1" ht="31.5" customHeight="1" x14ac:dyDescent="0.25">
      <c r="A114" s="21"/>
      <c r="B114" s="89" t="s">
        <v>2357</v>
      </c>
      <c r="C114" s="90" t="s">
        <v>1462</v>
      </c>
      <c r="D114" s="87" t="s">
        <v>1770</v>
      </c>
      <c r="E114" s="90"/>
      <c r="F114" s="37" t="s">
        <v>2342</v>
      </c>
      <c r="G114" s="38">
        <v>1984</v>
      </c>
      <c r="H114" s="39">
        <v>154</v>
      </c>
      <c r="I114" s="46" t="s">
        <v>2336</v>
      </c>
      <c r="J114" s="116"/>
      <c r="K114" s="116"/>
    </row>
    <row r="115" spans="1:11" s="16" customFormat="1" ht="31.5" customHeight="1" x14ac:dyDescent="0.25">
      <c r="A115" s="21"/>
      <c r="B115" s="89" t="s">
        <v>2357</v>
      </c>
      <c r="C115" s="90" t="s">
        <v>1462</v>
      </c>
      <c r="D115" s="87" t="s">
        <v>1770</v>
      </c>
      <c r="E115" s="90"/>
      <c r="F115" s="37" t="s">
        <v>2343</v>
      </c>
      <c r="G115" s="38">
        <v>1984</v>
      </c>
      <c r="H115" s="39">
        <v>316</v>
      </c>
      <c r="I115" s="46" t="s">
        <v>2337</v>
      </c>
      <c r="J115" s="116"/>
      <c r="K115" s="116"/>
    </row>
    <row r="116" spans="1:11" s="16" customFormat="1" ht="31.5" customHeight="1" x14ac:dyDescent="0.25">
      <c r="A116" s="21"/>
      <c r="B116" s="89" t="s">
        <v>2357</v>
      </c>
      <c r="C116" s="90" t="s">
        <v>1462</v>
      </c>
      <c r="D116" s="87" t="s">
        <v>1770</v>
      </c>
      <c r="E116" s="90"/>
      <c r="F116" s="37" t="s">
        <v>2344</v>
      </c>
      <c r="G116" s="38">
        <v>1984</v>
      </c>
      <c r="H116" s="39">
        <v>285</v>
      </c>
      <c r="I116" s="46" t="s">
        <v>2338</v>
      </c>
      <c r="J116" s="116"/>
      <c r="K116" s="116"/>
    </row>
    <row r="117" spans="1:11" s="16" customFormat="1" ht="31.5" customHeight="1" x14ac:dyDescent="0.25">
      <c r="A117" s="21"/>
      <c r="B117" s="89" t="s">
        <v>2357</v>
      </c>
      <c r="C117" s="90" t="s">
        <v>1462</v>
      </c>
      <c r="D117" s="87" t="s">
        <v>1770</v>
      </c>
      <c r="E117" s="90"/>
      <c r="F117" s="37" t="s">
        <v>2345</v>
      </c>
      <c r="G117" s="38">
        <v>1984</v>
      </c>
      <c r="H117" s="39">
        <v>82</v>
      </c>
      <c r="I117" s="46" t="s">
        <v>2349</v>
      </c>
      <c r="J117" s="116"/>
      <c r="K117" s="116"/>
    </row>
    <row r="118" spans="1:11" s="16" customFormat="1" ht="31.5" customHeight="1" x14ac:dyDescent="0.25">
      <c r="A118" s="21"/>
      <c r="B118" s="89" t="s">
        <v>2357</v>
      </c>
      <c r="C118" s="90" t="s">
        <v>1462</v>
      </c>
      <c r="D118" s="87" t="s">
        <v>1770</v>
      </c>
      <c r="E118" s="90"/>
      <c r="F118" s="37" t="s">
        <v>2346</v>
      </c>
      <c r="G118" s="38">
        <v>1984</v>
      </c>
      <c r="H118" s="39">
        <v>145</v>
      </c>
      <c r="I118" s="46" t="s">
        <v>2350</v>
      </c>
      <c r="J118" s="116"/>
      <c r="K118" s="116"/>
    </row>
    <row r="119" spans="1:11" s="16" customFormat="1" ht="31.5" customHeight="1" x14ac:dyDescent="0.25">
      <c r="A119" s="21"/>
      <c r="B119" s="89" t="s">
        <v>2357</v>
      </c>
      <c r="C119" s="90" t="s">
        <v>1462</v>
      </c>
      <c r="D119" s="87" t="s">
        <v>1770</v>
      </c>
      <c r="E119" s="90"/>
      <c r="F119" s="37" t="s">
        <v>2347</v>
      </c>
      <c r="G119" s="38">
        <v>1984</v>
      </c>
      <c r="H119" s="39">
        <v>14</v>
      </c>
      <c r="I119" s="46" t="s">
        <v>2351</v>
      </c>
      <c r="J119" s="116"/>
      <c r="K119" s="116"/>
    </row>
    <row r="120" spans="1:11" s="16" customFormat="1" ht="31.5" customHeight="1" x14ac:dyDescent="0.25">
      <c r="A120" s="21"/>
      <c r="B120" s="89" t="s">
        <v>2357</v>
      </c>
      <c r="C120" s="90" t="s">
        <v>1462</v>
      </c>
      <c r="D120" s="87" t="s">
        <v>1770</v>
      </c>
      <c r="E120" s="90"/>
      <c r="F120" s="37" t="s">
        <v>2348</v>
      </c>
      <c r="G120" s="38">
        <v>1984</v>
      </c>
      <c r="H120" s="39">
        <v>121</v>
      </c>
      <c r="I120" s="46" t="s">
        <v>2352</v>
      </c>
      <c r="J120" s="116"/>
      <c r="K120" s="116"/>
    </row>
    <row r="121" spans="1:11" s="16" customFormat="1" ht="31.5" customHeight="1" x14ac:dyDescent="0.25">
      <c r="A121" s="21"/>
      <c r="B121" s="89" t="s">
        <v>2357</v>
      </c>
      <c r="C121" s="90" t="s">
        <v>1462</v>
      </c>
      <c r="D121" s="87" t="s">
        <v>1770</v>
      </c>
      <c r="E121" s="90"/>
      <c r="F121" s="37" t="s">
        <v>2354</v>
      </c>
      <c r="G121" s="38">
        <v>1984</v>
      </c>
      <c r="H121" s="39">
        <v>81</v>
      </c>
      <c r="I121" s="46" t="s">
        <v>2353</v>
      </c>
      <c r="J121" s="116"/>
      <c r="K121" s="116"/>
    </row>
    <row r="122" spans="1:11" s="16" customFormat="1" ht="31.5" customHeight="1" x14ac:dyDescent="0.25">
      <c r="A122" s="21"/>
      <c r="B122" s="89" t="s">
        <v>2357</v>
      </c>
      <c r="C122" s="90" t="s">
        <v>1462</v>
      </c>
      <c r="D122" s="87" t="s">
        <v>1770</v>
      </c>
      <c r="E122" s="90"/>
      <c r="F122" s="37" t="s">
        <v>2356</v>
      </c>
      <c r="G122" s="38">
        <v>1984</v>
      </c>
      <c r="H122" s="39">
        <v>131</v>
      </c>
      <c r="I122" s="46" t="s">
        <v>2355</v>
      </c>
      <c r="J122" s="116"/>
      <c r="K122" s="116"/>
    </row>
    <row r="123" spans="1:11" s="16" customFormat="1" ht="31.5" customHeight="1" x14ac:dyDescent="0.25">
      <c r="A123" s="21">
        <v>54</v>
      </c>
      <c r="B123" s="87" t="s">
        <v>358</v>
      </c>
      <c r="C123" s="87" t="s">
        <v>359</v>
      </c>
      <c r="D123" s="87" t="s">
        <v>1770</v>
      </c>
      <c r="E123" s="87" t="s">
        <v>1779</v>
      </c>
      <c r="F123" s="23" t="s">
        <v>360</v>
      </c>
      <c r="G123" s="28">
        <v>1967</v>
      </c>
      <c r="H123" s="29">
        <v>593.20000000000005</v>
      </c>
      <c r="I123" s="29" t="s">
        <v>361</v>
      </c>
      <c r="J123" s="67">
        <v>567404.92000000004</v>
      </c>
      <c r="K123" s="67">
        <v>0</v>
      </c>
    </row>
    <row r="124" spans="1:11" s="16" customFormat="1" ht="31.5" customHeight="1" x14ac:dyDescent="0.25">
      <c r="A124" s="21">
        <v>55</v>
      </c>
      <c r="B124" s="87" t="s">
        <v>1236</v>
      </c>
      <c r="C124" s="87" t="s">
        <v>359</v>
      </c>
      <c r="D124" s="87" t="s">
        <v>1770</v>
      </c>
      <c r="E124" s="87" t="s">
        <v>1779</v>
      </c>
      <c r="F124" s="23" t="s">
        <v>1237</v>
      </c>
      <c r="G124" s="28">
        <v>1967</v>
      </c>
      <c r="H124" s="28">
        <v>20.5</v>
      </c>
      <c r="I124" s="29" t="s">
        <v>1238</v>
      </c>
      <c r="J124" s="114">
        <v>30777</v>
      </c>
      <c r="K124" s="67">
        <v>0</v>
      </c>
    </row>
    <row r="125" spans="1:11" s="16" customFormat="1" ht="31.5" customHeight="1" x14ac:dyDescent="0.25">
      <c r="A125" s="21">
        <v>56</v>
      </c>
      <c r="B125" s="87" t="s">
        <v>1239</v>
      </c>
      <c r="C125" s="87" t="s">
        <v>359</v>
      </c>
      <c r="D125" s="87" t="s">
        <v>1770</v>
      </c>
      <c r="E125" s="87" t="s">
        <v>1779</v>
      </c>
      <c r="F125" s="23" t="s">
        <v>1240</v>
      </c>
      <c r="G125" s="28">
        <v>1967</v>
      </c>
      <c r="H125" s="28">
        <v>38.200000000000003</v>
      </c>
      <c r="I125" s="29" t="s">
        <v>1241</v>
      </c>
      <c r="J125" s="114">
        <v>15239.65</v>
      </c>
      <c r="K125" s="67">
        <v>0</v>
      </c>
    </row>
    <row r="126" spans="1:11" s="16" customFormat="1" ht="31.5" customHeight="1" x14ac:dyDescent="0.25">
      <c r="A126" s="21">
        <v>57</v>
      </c>
      <c r="B126" s="87" t="s">
        <v>1242</v>
      </c>
      <c r="C126" s="87" t="s">
        <v>1243</v>
      </c>
      <c r="D126" s="87" t="s">
        <v>1770</v>
      </c>
      <c r="E126" s="87" t="s">
        <v>1779</v>
      </c>
      <c r="F126" s="23" t="s">
        <v>1244</v>
      </c>
      <c r="G126" s="28">
        <v>1967</v>
      </c>
      <c r="H126" s="28">
        <v>43.1</v>
      </c>
      <c r="I126" s="29" t="s">
        <v>1245</v>
      </c>
      <c r="J126" s="114">
        <v>42081.09</v>
      </c>
      <c r="K126" s="67">
        <v>0</v>
      </c>
    </row>
    <row r="127" spans="1:11" s="16" customFormat="1" ht="31.5" customHeight="1" x14ac:dyDescent="0.25">
      <c r="A127" s="21">
        <v>58</v>
      </c>
      <c r="B127" s="87" t="s">
        <v>1246</v>
      </c>
      <c r="C127" s="87" t="s">
        <v>1243</v>
      </c>
      <c r="D127" s="87" t="s">
        <v>1770</v>
      </c>
      <c r="E127" s="87" t="s">
        <v>1779</v>
      </c>
      <c r="F127" s="23" t="s">
        <v>285</v>
      </c>
      <c r="G127" s="28">
        <v>1977</v>
      </c>
      <c r="H127" s="28" t="s">
        <v>1247</v>
      </c>
      <c r="I127" s="29"/>
      <c r="J127" s="114">
        <v>23462.54</v>
      </c>
      <c r="K127" s="114">
        <v>23462.54</v>
      </c>
    </row>
    <row r="128" spans="1:11" s="16" customFormat="1" ht="31.5" customHeight="1" x14ac:dyDescent="0.25">
      <c r="A128" s="21">
        <v>59</v>
      </c>
      <c r="B128" s="87" t="s">
        <v>1248</v>
      </c>
      <c r="C128" s="87" t="s">
        <v>1243</v>
      </c>
      <c r="D128" s="87" t="s">
        <v>1770</v>
      </c>
      <c r="E128" s="87" t="s">
        <v>1779</v>
      </c>
      <c r="F128" s="23" t="s">
        <v>631</v>
      </c>
      <c r="G128" s="28">
        <v>1960</v>
      </c>
      <c r="H128" s="28" t="s">
        <v>1249</v>
      </c>
      <c r="I128" s="29"/>
      <c r="J128" s="114">
        <v>23831.68</v>
      </c>
      <c r="K128" s="67">
        <v>22239.09</v>
      </c>
    </row>
    <row r="129" spans="1:11" s="16" customFormat="1" ht="31.5" customHeight="1" x14ac:dyDescent="0.25">
      <c r="A129" s="21">
        <v>60</v>
      </c>
      <c r="B129" s="87" t="s">
        <v>1250</v>
      </c>
      <c r="C129" s="87" t="s">
        <v>1243</v>
      </c>
      <c r="D129" s="87" t="s">
        <v>1770</v>
      </c>
      <c r="E129" s="87" t="s">
        <v>1779</v>
      </c>
      <c r="F129" s="23" t="s">
        <v>1933</v>
      </c>
      <c r="G129" s="28">
        <v>1946</v>
      </c>
      <c r="H129" s="28" t="s">
        <v>1251</v>
      </c>
      <c r="I129" s="29"/>
      <c r="J129" s="114">
        <v>463573.55</v>
      </c>
      <c r="K129" s="114">
        <v>463573.55</v>
      </c>
    </row>
    <row r="130" spans="1:11" s="16" customFormat="1" ht="31.5" customHeight="1" x14ac:dyDescent="0.25">
      <c r="A130" s="21">
        <v>61</v>
      </c>
      <c r="B130" s="87" t="s">
        <v>1252</v>
      </c>
      <c r="C130" s="87" t="s">
        <v>1243</v>
      </c>
      <c r="D130" s="87" t="s">
        <v>1770</v>
      </c>
      <c r="E130" s="87" t="s">
        <v>1779</v>
      </c>
      <c r="F130" s="23" t="s">
        <v>1934</v>
      </c>
      <c r="G130" s="28">
        <v>1972</v>
      </c>
      <c r="H130" s="28" t="s">
        <v>1253</v>
      </c>
      <c r="I130" s="29"/>
      <c r="J130" s="114">
        <v>18752.05</v>
      </c>
      <c r="K130" s="114">
        <v>18752.05</v>
      </c>
    </row>
    <row r="131" spans="1:11" s="16" customFormat="1" ht="31.5" customHeight="1" x14ac:dyDescent="0.25">
      <c r="A131" s="21">
        <v>62</v>
      </c>
      <c r="B131" s="87" t="s">
        <v>1254</v>
      </c>
      <c r="C131" s="87" t="s">
        <v>1243</v>
      </c>
      <c r="D131" s="87" t="s">
        <v>1770</v>
      </c>
      <c r="E131" s="87" t="s">
        <v>1779</v>
      </c>
      <c r="F131" s="23" t="s">
        <v>1935</v>
      </c>
      <c r="G131" s="28">
        <v>1967</v>
      </c>
      <c r="H131" s="28" t="s">
        <v>1255</v>
      </c>
      <c r="I131" s="29"/>
      <c r="J131" s="114">
        <v>40363.019999999997</v>
      </c>
      <c r="K131" s="114">
        <v>40363.019999999997</v>
      </c>
    </row>
    <row r="132" spans="1:11" s="16" customFormat="1" ht="31.5" customHeight="1" x14ac:dyDescent="0.25">
      <c r="A132" s="21">
        <v>63</v>
      </c>
      <c r="B132" s="87" t="s">
        <v>1256</v>
      </c>
      <c r="C132" s="87" t="s">
        <v>1243</v>
      </c>
      <c r="D132" s="87" t="s">
        <v>1770</v>
      </c>
      <c r="E132" s="87" t="s">
        <v>1779</v>
      </c>
      <c r="F132" s="23" t="s">
        <v>1936</v>
      </c>
      <c r="G132" s="28">
        <v>1958</v>
      </c>
      <c r="H132" s="28" t="s">
        <v>1257</v>
      </c>
      <c r="I132" s="29"/>
      <c r="J132" s="114">
        <v>71635.199999999997</v>
      </c>
      <c r="K132" s="114">
        <v>71635.199999999997</v>
      </c>
    </row>
    <row r="133" spans="1:11" s="16" customFormat="1" ht="31.5" customHeight="1" x14ac:dyDescent="0.25">
      <c r="A133" s="21">
        <v>64</v>
      </c>
      <c r="B133" s="87" t="s">
        <v>1258</v>
      </c>
      <c r="C133" s="87" t="s">
        <v>1243</v>
      </c>
      <c r="D133" s="87" t="s">
        <v>1770</v>
      </c>
      <c r="E133" s="87" t="s">
        <v>1779</v>
      </c>
      <c r="F133" s="23" t="s">
        <v>1937</v>
      </c>
      <c r="G133" s="28">
        <v>1967</v>
      </c>
      <c r="H133" s="28" t="s">
        <v>1259</v>
      </c>
      <c r="I133" s="29"/>
      <c r="J133" s="114">
        <v>219681.28</v>
      </c>
      <c r="K133" s="114">
        <v>219681.28</v>
      </c>
    </row>
    <row r="134" spans="1:11" s="16" customFormat="1" ht="31.5" customHeight="1" x14ac:dyDescent="0.25">
      <c r="A134" s="21">
        <v>65</v>
      </c>
      <c r="B134" s="87" t="s">
        <v>1260</v>
      </c>
      <c r="C134" s="87" t="s">
        <v>1243</v>
      </c>
      <c r="D134" s="87" t="s">
        <v>1770</v>
      </c>
      <c r="E134" s="87" t="s">
        <v>1779</v>
      </c>
      <c r="F134" s="23" t="s">
        <v>1938</v>
      </c>
      <c r="G134" s="28">
        <v>1956</v>
      </c>
      <c r="H134" s="28" t="s">
        <v>1261</v>
      </c>
      <c r="I134" s="29"/>
      <c r="J134" s="114">
        <v>89599.1</v>
      </c>
      <c r="K134" s="114">
        <v>89599.1</v>
      </c>
    </row>
    <row r="135" spans="1:11" s="16" customFormat="1" ht="31.5" customHeight="1" x14ac:dyDescent="0.25">
      <c r="A135" s="21">
        <v>66</v>
      </c>
      <c r="B135" s="87" t="s">
        <v>1262</v>
      </c>
      <c r="C135" s="87" t="s">
        <v>1243</v>
      </c>
      <c r="D135" s="87" t="s">
        <v>1770</v>
      </c>
      <c r="E135" s="87" t="s">
        <v>1779</v>
      </c>
      <c r="F135" s="23" t="s">
        <v>1939</v>
      </c>
      <c r="G135" s="28">
        <v>1962</v>
      </c>
      <c r="H135" s="28" t="s">
        <v>1263</v>
      </c>
      <c r="I135" s="29"/>
      <c r="J135" s="114">
        <v>4844.1899999999996</v>
      </c>
      <c r="K135" s="67">
        <v>4691.6899999999996</v>
      </c>
    </row>
    <row r="136" spans="1:11" s="16" customFormat="1" ht="31.5" customHeight="1" x14ac:dyDescent="0.25">
      <c r="A136" s="21">
        <v>67</v>
      </c>
      <c r="B136" s="88" t="s">
        <v>1264</v>
      </c>
      <c r="C136" s="88" t="s">
        <v>1265</v>
      </c>
      <c r="D136" s="87" t="s">
        <v>1770</v>
      </c>
      <c r="E136" s="88" t="s">
        <v>1780</v>
      </c>
      <c r="F136" s="23" t="s">
        <v>1266</v>
      </c>
      <c r="G136" s="23" t="s">
        <v>1267</v>
      </c>
      <c r="H136" s="29">
        <v>1919.9</v>
      </c>
      <c r="I136" s="26" t="s">
        <v>1566</v>
      </c>
      <c r="J136" s="67"/>
      <c r="K136" s="67"/>
    </row>
    <row r="137" spans="1:11" s="16" customFormat="1" ht="31.5" customHeight="1" x14ac:dyDescent="0.25">
      <c r="A137" s="21">
        <v>68</v>
      </c>
      <c r="B137" s="88" t="s">
        <v>1268</v>
      </c>
      <c r="C137" s="88" t="s">
        <v>1269</v>
      </c>
      <c r="D137" s="87" t="s">
        <v>1770</v>
      </c>
      <c r="E137" s="88" t="s">
        <v>1780</v>
      </c>
      <c r="F137" s="23" t="s">
        <v>1270</v>
      </c>
      <c r="G137" s="23" t="s">
        <v>1267</v>
      </c>
      <c r="H137" s="29">
        <v>2000</v>
      </c>
      <c r="I137" s="29"/>
      <c r="J137" s="67">
        <v>4053150</v>
      </c>
      <c r="K137" s="67">
        <v>0</v>
      </c>
    </row>
    <row r="138" spans="1:11" s="16" customFormat="1" ht="31.5" customHeight="1" x14ac:dyDescent="0.25">
      <c r="A138" s="21">
        <v>69</v>
      </c>
      <c r="B138" s="88" t="s">
        <v>1271</v>
      </c>
      <c r="C138" s="87" t="s">
        <v>1272</v>
      </c>
      <c r="D138" s="87" t="s">
        <v>1770</v>
      </c>
      <c r="E138" s="87" t="s">
        <v>1781</v>
      </c>
      <c r="F138" s="23" t="s">
        <v>1273</v>
      </c>
      <c r="G138" s="23">
        <v>1973</v>
      </c>
      <c r="H138" s="29">
        <v>371.7</v>
      </c>
      <c r="I138" s="29" t="s">
        <v>1274</v>
      </c>
      <c r="J138" s="67">
        <v>11447340.6</v>
      </c>
      <c r="K138" s="67">
        <v>11244072</v>
      </c>
    </row>
    <row r="139" spans="1:11" s="16" customFormat="1" ht="48" customHeight="1" x14ac:dyDescent="0.25">
      <c r="A139" s="21">
        <v>70</v>
      </c>
      <c r="B139" s="87" t="s">
        <v>1275</v>
      </c>
      <c r="C139" s="87" t="s">
        <v>1272</v>
      </c>
      <c r="D139" s="87" t="s">
        <v>1770</v>
      </c>
      <c r="E139" s="87" t="s">
        <v>1781</v>
      </c>
      <c r="F139" s="23" t="s">
        <v>1276</v>
      </c>
      <c r="G139" s="104">
        <v>1974</v>
      </c>
      <c r="H139" s="105">
        <v>109.4</v>
      </c>
      <c r="I139" s="29" t="s">
        <v>1277</v>
      </c>
      <c r="J139" s="67">
        <v>141723.32999999999</v>
      </c>
      <c r="K139" s="67">
        <v>138711.78</v>
      </c>
    </row>
    <row r="140" spans="1:11" s="16" customFormat="1" ht="52.15" customHeight="1" x14ac:dyDescent="0.25">
      <c r="A140" s="21"/>
      <c r="B140" s="87" t="s">
        <v>2358</v>
      </c>
      <c r="C140" s="87" t="s">
        <v>2362</v>
      </c>
      <c r="D140" s="87" t="s">
        <v>1770</v>
      </c>
      <c r="E140" s="87"/>
      <c r="F140" s="23" t="s">
        <v>2365</v>
      </c>
      <c r="G140" s="104">
        <v>1968</v>
      </c>
      <c r="H140" s="105">
        <v>621.29999999999995</v>
      </c>
      <c r="I140" s="29" t="s">
        <v>2367</v>
      </c>
      <c r="J140" s="67"/>
      <c r="K140" s="67"/>
    </row>
    <row r="141" spans="1:11" s="16" customFormat="1" ht="46.9" customHeight="1" x14ac:dyDescent="0.25">
      <c r="A141" s="21"/>
      <c r="B141" s="87" t="s">
        <v>2359</v>
      </c>
      <c r="C141" s="87" t="s">
        <v>2362</v>
      </c>
      <c r="D141" s="87" t="s">
        <v>1770</v>
      </c>
      <c r="E141" s="87"/>
      <c r="F141" s="23" t="s">
        <v>2366</v>
      </c>
      <c r="G141" s="104">
        <v>1968</v>
      </c>
      <c r="H141" s="105">
        <v>310.3</v>
      </c>
      <c r="I141" s="29" t="s">
        <v>2368</v>
      </c>
      <c r="J141" s="67"/>
      <c r="K141" s="67"/>
    </row>
    <row r="142" spans="1:11" s="16" customFormat="1" ht="48" customHeight="1" x14ac:dyDescent="0.25">
      <c r="A142" s="21"/>
      <c r="B142" s="87" t="s">
        <v>2360</v>
      </c>
      <c r="C142" s="87" t="s">
        <v>2362</v>
      </c>
      <c r="D142" s="87" t="s">
        <v>1770</v>
      </c>
      <c r="E142" s="87"/>
      <c r="F142" s="23" t="s">
        <v>2363</v>
      </c>
      <c r="G142" s="104">
        <v>1968</v>
      </c>
      <c r="H142" s="105">
        <v>2631</v>
      </c>
      <c r="I142" s="29" t="s">
        <v>2369</v>
      </c>
      <c r="J142" s="67"/>
      <c r="K142" s="67"/>
    </row>
    <row r="143" spans="1:11" s="16" customFormat="1" ht="54.6" customHeight="1" x14ac:dyDescent="0.25">
      <c r="A143" s="21"/>
      <c r="B143" s="87" t="s">
        <v>2361</v>
      </c>
      <c r="C143" s="87" t="s">
        <v>2362</v>
      </c>
      <c r="D143" s="87" t="s">
        <v>1770</v>
      </c>
      <c r="E143" s="87"/>
      <c r="F143" s="23" t="s">
        <v>2364</v>
      </c>
      <c r="G143" s="104">
        <v>1968</v>
      </c>
      <c r="H143" s="105">
        <v>1139.9000000000001</v>
      </c>
      <c r="I143" s="29" t="s">
        <v>2370</v>
      </c>
      <c r="J143" s="67"/>
      <c r="K143" s="67"/>
    </row>
    <row r="144" spans="1:11" s="16" customFormat="1" ht="31.5" customHeight="1" x14ac:dyDescent="0.25">
      <c r="A144" s="21">
        <v>71</v>
      </c>
      <c r="B144" s="90" t="s">
        <v>1345</v>
      </c>
      <c r="C144" s="90" t="s">
        <v>1278</v>
      </c>
      <c r="D144" s="87" t="s">
        <v>1785</v>
      </c>
      <c r="E144" s="90" t="s">
        <v>1782</v>
      </c>
      <c r="F144" s="45" t="s">
        <v>1279</v>
      </c>
      <c r="G144" s="39">
        <v>1983</v>
      </c>
      <c r="H144" s="39">
        <v>2874.1</v>
      </c>
      <c r="I144" s="46" t="s">
        <v>1280</v>
      </c>
      <c r="J144" s="116">
        <v>17103331.199999999</v>
      </c>
      <c r="K144" s="116">
        <v>14828588.119999999</v>
      </c>
    </row>
    <row r="145" spans="1:11" s="16" customFormat="1" ht="31.5" customHeight="1" x14ac:dyDescent="0.25">
      <c r="A145" s="21">
        <v>72</v>
      </c>
      <c r="B145" s="90" t="s">
        <v>1345</v>
      </c>
      <c r="C145" s="90" t="s">
        <v>384</v>
      </c>
      <c r="D145" s="87" t="s">
        <v>1785</v>
      </c>
      <c r="E145" s="90" t="s">
        <v>1782</v>
      </c>
      <c r="F145" s="45" t="s">
        <v>385</v>
      </c>
      <c r="G145" s="39">
        <v>1970</v>
      </c>
      <c r="H145" s="39">
        <v>1286.2</v>
      </c>
      <c r="I145" s="46" t="s">
        <v>386</v>
      </c>
      <c r="J145" s="116">
        <v>17103</v>
      </c>
      <c r="K145" s="116">
        <v>12724.58</v>
      </c>
    </row>
    <row r="146" spans="1:11" s="16" customFormat="1" ht="31.5" customHeight="1" x14ac:dyDescent="0.25">
      <c r="A146" s="21">
        <v>73</v>
      </c>
      <c r="B146" s="90" t="s">
        <v>1345</v>
      </c>
      <c r="C146" s="90" t="s">
        <v>387</v>
      </c>
      <c r="D146" s="87" t="s">
        <v>1785</v>
      </c>
      <c r="E146" s="90" t="s">
        <v>1782</v>
      </c>
      <c r="F146" s="45" t="s">
        <v>388</v>
      </c>
      <c r="G146" s="39">
        <v>1980</v>
      </c>
      <c r="H146" s="39">
        <v>1631.8</v>
      </c>
      <c r="I146" s="46" t="s">
        <v>389</v>
      </c>
      <c r="J146" s="116">
        <v>13329245.98</v>
      </c>
      <c r="K146" s="116">
        <v>10983298.640000001</v>
      </c>
    </row>
    <row r="147" spans="1:11" s="16" customFormat="1" ht="31.5" customHeight="1" x14ac:dyDescent="0.25">
      <c r="A147" s="21">
        <v>74</v>
      </c>
      <c r="B147" s="90" t="s">
        <v>1345</v>
      </c>
      <c r="C147" s="90" t="s">
        <v>390</v>
      </c>
      <c r="D147" s="87" t="s">
        <v>1785</v>
      </c>
      <c r="E147" s="90" t="s">
        <v>1782</v>
      </c>
      <c r="F147" s="45" t="s">
        <v>391</v>
      </c>
      <c r="G147" s="39">
        <v>1975</v>
      </c>
      <c r="H147" s="39">
        <v>1607.5</v>
      </c>
      <c r="I147" s="46" t="s">
        <v>392</v>
      </c>
      <c r="J147" s="116">
        <v>7244482.21</v>
      </c>
      <c r="K147" s="116">
        <v>5679673.9900000002</v>
      </c>
    </row>
    <row r="148" spans="1:11" s="16" customFormat="1" ht="31.5" customHeight="1" x14ac:dyDescent="0.25">
      <c r="A148" s="21">
        <v>75</v>
      </c>
      <c r="B148" s="90" t="s">
        <v>1345</v>
      </c>
      <c r="C148" s="90" t="s">
        <v>393</v>
      </c>
      <c r="D148" s="87" t="s">
        <v>1785</v>
      </c>
      <c r="E148" s="90" t="s">
        <v>1782</v>
      </c>
      <c r="F148" s="45" t="s">
        <v>1510</v>
      </c>
      <c r="G148" s="39">
        <v>1976</v>
      </c>
      <c r="H148" s="39">
        <v>1600.3</v>
      </c>
      <c r="I148" s="46" t="s">
        <v>1511</v>
      </c>
      <c r="J148" s="116">
        <f>11931243.68-202292.2+511822.07</f>
        <v>12240773.550000001</v>
      </c>
      <c r="K148" s="116">
        <v>9449544.9800000004</v>
      </c>
    </row>
    <row r="149" spans="1:11" s="16" customFormat="1" ht="31.5" customHeight="1" x14ac:dyDescent="0.25">
      <c r="A149" s="21">
        <v>76</v>
      </c>
      <c r="B149" s="90" t="s">
        <v>1345</v>
      </c>
      <c r="C149" s="90" t="s">
        <v>1512</v>
      </c>
      <c r="D149" s="87" t="s">
        <v>1785</v>
      </c>
      <c r="E149" s="90" t="s">
        <v>1782</v>
      </c>
      <c r="F149" s="45" t="s">
        <v>1513</v>
      </c>
      <c r="G149" s="39">
        <v>1972</v>
      </c>
      <c r="H149" s="39">
        <v>1303.2</v>
      </c>
      <c r="I149" s="46" t="s">
        <v>1514</v>
      </c>
      <c r="J149" s="116">
        <v>11858129.210000001</v>
      </c>
      <c r="K149" s="116">
        <v>9012178.3100000005</v>
      </c>
    </row>
    <row r="150" spans="1:11" s="16" customFormat="1" ht="31.5" customHeight="1" x14ac:dyDescent="0.25">
      <c r="A150" s="21">
        <v>77</v>
      </c>
      <c r="B150" s="90" t="s">
        <v>1345</v>
      </c>
      <c r="C150" s="90" t="s">
        <v>1515</v>
      </c>
      <c r="D150" s="87" t="s">
        <v>1785</v>
      </c>
      <c r="E150" s="90" t="s">
        <v>1782</v>
      </c>
      <c r="F150" s="45" t="s">
        <v>1516</v>
      </c>
      <c r="G150" s="39">
        <v>1990</v>
      </c>
      <c r="H150" s="39">
        <v>2076.3000000000002</v>
      </c>
      <c r="I150" s="46" t="s">
        <v>1517</v>
      </c>
      <c r="J150" s="116">
        <f>22289856.9</f>
        <v>22289856.899999999</v>
      </c>
      <c r="K150" s="116">
        <f>20417508.9</f>
        <v>20417508.899999999</v>
      </c>
    </row>
    <row r="151" spans="1:11" s="16" customFormat="1" ht="31.5" customHeight="1" x14ac:dyDescent="0.25">
      <c r="A151" s="21">
        <v>78</v>
      </c>
      <c r="B151" s="90" t="s">
        <v>1345</v>
      </c>
      <c r="C151" s="90" t="s">
        <v>1518</v>
      </c>
      <c r="D151" s="87" t="s">
        <v>1785</v>
      </c>
      <c r="E151" s="90" t="s">
        <v>1783</v>
      </c>
      <c r="F151" s="45" t="s">
        <v>1519</v>
      </c>
      <c r="G151" s="39">
        <v>1960</v>
      </c>
      <c r="H151" s="39">
        <v>409.2</v>
      </c>
      <c r="I151" s="46"/>
      <c r="J151" s="116">
        <v>1302918.51</v>
      </c>
      <c r="K151" s="116">
        <v>865137.81</v>
      </c>
    </row>
    <row r="152" spans="1:11" s="16" customFormat="1" ht="31.5" customHeight="1" x14ac:dyDescent="0.25">
      <c r="A152" s="21">
        <v>79</v>
      </c>
      <c r="B152" s="90" t="s">
        <v>1345</v>
      </c>
      <c r="C152" s="90" t="s">
        <v>1520</v>
      </c>
      <c r="D152" s="87" t="s">
        <v>1785</v>
      </c>
      <c r="E152" s="90" t="s">
        <v>1783</v>
      </c>
      <c r="F152" s="45" t="s">
        <v>1521</v>
      </c>
      <c r="G152" s="39">
        <v>1970</v>
      </c>
      <c r="H152" s="39">
        <v>2122.1999999999998</v>
      </c>
      <c r="I152" s="46"/>
      <c r="J152" s="116">
        <v>6888630.7999999998</v>
      </c>
      <c r="K152" s="116">
        <v>5125141.2</v>
      </c>
    </row>
    <row r="153" spans="1:11" s="16" customFormat="1" ht="31.5" customHeight="1" x14ac:dyDescent="0.25">
      <c r="A153" s="21">
        <v>80</v>
      </c>
      <c r="B153" s="90" t="s">
        <v>1345</v>
      </c>
      <c r="C153" s="90" t="s">
        <v>1522</v>
      </c>
      <c r="D153" s="87" t="s">
        <v>1785</v>
      </c>
      <c r="E153" s="90" t="s">
        <v>1783</v>
      </c>
      <c r="F153" s="45" t="s">
        <v>1523</v>
      </c>
      <c r="G153" s="39">
        <v>1954</v>
      </c>
      <c r="H153" s="39">
        <v>438.8</v>
      </c>
      <c r="I153" s="46" t="s">
        <v>1524</v>
      </c>
      <c r="J153" s="116">
        <v>1745278.55</v>
      </c>
      <c r="K153" s="116">
        <v>69811.19</v>
      </c>
    </row>
    <row r="154" spans="1:11" s="16" customFormat="1" ht="31.5" customHeight="1" x14ac:dyDescent="0.25">
      <c r="A154" s="21">
        <v>81</v>
      </c>
      <c r="B154" s="90" t="s">
        <v>1345</v>
      </c>
      <c r="C154" s="90" t="s">
        <v>1525</v>
      </c>
      <c r="D154" s="87" t="s">
        <v>1785</v>
      </c>
      <c r="E154" s="90" t="s">
        <v>1784</v>
      </c>
      <c r="F154" s="45" t="s">
        <v>1526</v>
      </c>
      <c r="G154" s="39">
        <v>1960</v>
      </c>
      <c r="H154" s="39">
        <v>153.19999999999999</v>
      </c>
      <c r="I154" s="46"/>
      <c r="J154" s="116">
        <v>505148.06</v>
      </c>
      <c r="K154" s="116">
        <v>80823.740000000005</v>
      </c>
    </row>
    <row r="155" spans="1:11" s="16" customFormat="1" ht="31.5" customHeight="1" x14ac:dyDescent="0.25">
      <c r="A155" s="21">
        <v>82</v>
      </c>
      <c r="B155" s="90" t="s">
        <v>1345</v>
      </c>
      <c r="C155" s="90" t="s">
        <v>1527</v>
      </c>
      <c r="D155" s="87" t="s">
        <v>1785</v>
      </c>
      <c r="E155" s="90" t="s">
        <v>1784</v>
      </c>
      <c r="F155" s="45" t="s">
        <v>1528</v>
      </c>
      <c r="G155" s="39">
        <v>1958</v>
      </c>
      <c r="H155" s="39">
        <v>131</v>
      </c>
      <c r="I155" s="46"/>
      <c r="J155" s="116">
        <v>538714.80000000005</v>
      </c>
      <c r="K155" s="116">
        <v>64645.599999999999</v>
      </c>
    </row>
    <row r="156" spans="1:11" s="16" customFormat="1" ht="31.5" customHeight="1" x14ac:dyDescent="0.25">
      <c r="A156" s="21">
        <v>83</v>
      </c>
      <c r="B156" s="90" t="s">
        <v>1529</v>
      </c>
      <c r="C156" s="90" t="s">
        <v>1530</v>
      </c>
      <c r="D156" s="87" t="s">
        <v>1770</v>
      </c>
      <c r="E156" s="90"/>
      <c r="F156" s="45" t="s">
        <v>1531</v>
      </c>
      <c r="G156" s="103">
        <v>1950</v>
      </c>
      <c r="H156" s="41">
        <v>82</v>
      </c>
      <c r="I156" s="46"/>
      <c r="J156" s="117">
        <v>97983.73</v>
      </c>
      <c r="K156" s="118">
        <v>96514.03</v>
      </c>
    </row>
    <row r="157" spans="1:11" s="16" customFormat="1" ht="31.5" customHeight="1" x14ac:dyDescent="0.25">
      <c r="A157" s="21">
        <v>84</v>
      </c>
      <c r="B157" s="87" t="s">
        <v>418</v>
      </c>
      <c r="C157" s="87" t="s">
        <v>1462</v>
      </c>
      <c r="D157" s="87" t="s">
        <v>1770</v>
      </c>
      <c r="E157" s="87"/>
      <c r="F157" s="23" t="s">
        <v>419</v>
      </c>
      <c r="G157" s="28">
        <v>1993</v>
      </c>
      <c r="H157" s="29">
        <v>11491</v>
      </c>
      <c r="I157" s="29" t="s">
        <v>1695</v>
      </c>
      <c r="J157" s="67"/>
      <c r="K157" s="67"/>
    </row>
    <row r="158" spans="1:11" s="16" customFormat="1" ht="31.5" customHeight="1" x14ac:dyDescent="0.25">
      <c r="A158" s="21">
        <v>85</v>
      </c>
      <c r="B158" s="87" t="s">
        <v>420</v>
      </c>
      <c r="C158" s="87" t="s">
        <v>1462</v>
      </c>
      <c r="D158" s="87" t="s">
        <v>1770</v>
      </c>
      <c r="E158" s="87"/>
      <c r="F158" s="23" t="s">
        <v>421</v>
      </c>
      <c r="G158" s="28">
        <v>2003</v>
      </c>
      <c r="H158" s="29">
        <v>18339</v>
      </c>
      <c r="I158" s="29" t="s">
        <v>422</v>
      </c>
      <c r="J158" s="67">
        <v>19670582.219999999</v>
      </c>
      <c r="K158" s="67">
        <v>7757942.46</v>
      </c>
    </row>
    <row r="159" spans="1:11" s="16" customFormat="1" ht="31.5" customHeight="1" x14ac:dyDescent="0.25">
      <c r="A159" s="21">
        <v>86</v>
      </c>
      <c r="B159" s="87" t="s">
        <v>423</v>
      </c>
      <c r="C159" s="87" t="s">
        <v>424</v>
      </c>
      <c r="D159" s="87" t="s">
        <v>1770</v>
      </c>
      <c r="E159" s="87"/>
      <c r="F159" s="23" t="s">
        <v>1940</v>
      </c>
      <c r="G159" s="28">
        <v>1960</v>
      </c>
      <c r="H159" s="29">
        <v>2027</v>
      </c>
      <c r="I159" s="29" t="s">
        <v>2240</v>
      </c>
      <c r="J159" s="67">
        <v>1</v>
      </c>
      <c r="K159" s="67">
        <v>1</v>
      </c>
    </row>
    <row r="160" spans="1:11" s="16" customFormat="1" ht="31.5" customHeight="1" x14ac:dyDescent="0.25">
      <c r="A160" s="21">
        <v>87</v>
      </c>
      <c r="B160" s="87" t="s">
        <v>2237</v>
      </c>
      <c r="C160" s="87" t="s">
        <v>424</v>
      </c>
      <c r="D160" s="87" t="s">
        <v>1770</v>
      </c>
      <c r="E160" s="87"/>
      <c r="F160" s="23" t="s">
        <v>1941</v>
      </c>
      <c r="G160" s="28">
        <v>1960</v>
      </c>
      <c r="H160" s="29">
        <v>2225</v>
      </c>
      <c r="I160" s="29" t="s">
        <v>2234</v>
      </c>
      <c r="J160" s="67">
        <v>1</v>
      </c>
      <c r="K160" s="67">
        <v>1</v>
      </c>
    </row>
    <row r="161" spans="1:14" s="16" customFormat="1" ht="31.5" customHeight="1" x14ac:dyDescent="0.25">
      <c r="A161" s="21">
        <v>88</v>
      </c>
      <c r="B161" s="87" t="s">
        <v>2238</v>
      </c>
      <c r="C161" s="87" t="s">
        <v>424</v>
      </c>
      <c r="D161" s="87" t="s">
        <v>1770</v>
      </c>
      <c r="E161" s="87"/>
      <c r="F161" s="23" t="s">
        <v>1942</v>
      </c>
      <c r="G161" s="28">
        <v>1960</v>
      </c>
      <c r="H161" s="29">
        <v>544</v>
      </c>
      <c r="I161" s="29" t="s">
        <v>2235</v>
      </c>
      <c r="J161" s="67">
        <v>1</v>
      </c>
      <c r="K161" s="67">
        <v>1</v>
      </c>
    </row>
    <row r="162" spans="1:14" s="16" customFormat="1" ht="31.5" customHeight="1" x14ac:dyDescent="0.25">
      <c r="A162" s="21">
        <v>89</v>
      </c>
      <c r="B162" s="87" t="s">
        <v>2239</v>
      </c>
      <c r="C162" s="87" t="s">
        <v>424</v>
      </c>
      <c r="D162" s="87" t="s">
        <v>1770</v>
      </c>
      <c r="E162" s="87"/>
      <c r="F162" s="23" t="s">
        <v>1943</v>
      </c>
      <c r="G162" s="28">
        <v>1960</v>
      </c>
      <c r="H162" s="29">
        <v>577</v>
      </c>
      <c r="I162" s="29" t="s">
        <v>2236</v>
      </c>
      <c r="J162" s="67">
        <v>1</v>
      </c>
      <c r="K162" s="67">
        <v>1</v>
      </c>
    </row>
    <row r="163" spans="1:14" s="16" customFormat="1" ht="31.5" customHeight="1" x14ac:dyDescent="0.25">
      <c r="A163" s="21">
        <v>90</v>
      </c>
      <c r="B163" s="87" t="s">
        <v>428</v>
      </c>
      <c r="C163" s="87" t="s">
        <v>1462</v>
      </c>
      <c r="D163" s="87" t="s">
        <v>1770</v>
      </c>
      <c r="E163" s="87"/>
      <c r="F163" s="23" t="s">
        <v>1944</v>
      </c>
      <c r="G163" s="28">
        <v>1960</v>
      </c>
      <c r="H163" s="29">
        <v>2882</v>
      </c>
      <c r="I163" s="29" t="s">
        <v>1601</v>
      </c>
      <c r="J163" s="67"/>
      <c r="K163" s="67"/>
    </row>
    <row r="164" spans="1:14" s="16" customFormat="1" ht="31.5" customHeight="1" x14ac:dyDescent="0.25">
      <c r="A164" s="21">
        <v>91</v>
      </c>
      <c r="B164" s="87" t="s">
        <v>429</v>
      </c>
      <c r="C164" s="87" t="s">
        <v>1462</v>
      </c>
      <c r="D164" s="87" t="s">
        <v>1770</v>
      </c>
      <c r="E164" s="87"/>
      <c r="F164" s="23" t="s">
        <v>1945</v>
      </c>
      <c r="G164" s="28">
        <v>1960</v>
      </c>
      <c r="H164" s="29">
        <v>2341</v>
      </c>
      <c r="I164" s="29" t="s">
        <v>1602</v>
      </c>
      <c r="J164" s="67"/>
      <c r="K164" s="67"/>
    </row>
    <row r="165" spans="1:14" s="18" customFormat="1" ht="31.5" customHeight="1" x14ac:dyDescent="0.25">
      <c r="A165" s="21">
        <v>92</v>
      </c>
      <c r="B165" s="87" t="s">
        <v>430</v>
      </c>
      <c r="C165" s="87" t="s">
        <v>424</v>
      </c>
      <c r="D165" s="87" t="s">
        <v>1770</v>
      </c>
      <c r="E165" s="87"/>
      <c r="F165" s="23" t="s">
        <v>1946</v>
      </c>
      <c r="G165" s="28">
        <v>1960</v>
      </c>
      <c r="H165" s="29">
        <v>2341</v>
      </c>
      <c r="I165" s="29" t="s">
        <v>1585</v>
      </c>
      <c r="J165" s="67"/>
      <c r="K165" s="67"/>
      <c r="L165" s="16"/>
      <c r="M165" s="16"/>
      <c r="N165" s="16"/>
    </row>
    <row r="166" spans="1:14" s="18" customFormat="1" ht="31.5" customHeight="1" x14ac:dyDescent="0.25">
      <c r="A166" s="21">
        <v>93</v>
      </c>
      <c r="B166" s="87" t="s">
        <v>1568</v>
      </c>
      <c r="C166" s="87" t="s">
        <v>424</v>
      </c>
      <c r="D166" s="87" t="s">
        <v>1770</v>
      </c>
      <c r="E166" s="87"/>
      <c r="F166" s="23" t="s">
        <v>1947</v>
      </c>
      <c r="G166" s="28">
        <v>1979</v>
      </c>
      <c r="H166" s="29">
        <v>39.6</v>
      </c>
      <c r="I166" s="29" t="s">
        <v>1573</v>
      </c>
      <c r="J166" s="67">
        <v>1</v>
      </c>
      <c r="K166" s="67">
        <v>1</v>
      </c>
      <c r="L166" s="16"/>
      <c r="M166" s="16"/>
      <c r="N166" s="16"/>
    </row>
    <row r="167" spans="1:14" s="18" customFormat="1" ht="31.5" customHeight="1" x14ac:dyDescent="0.25">
      <c r="A167" s="21">
        <v>94</v>
      </c>
      <c r="B167" s="87" t="s">
        <v>1569</v>
      </c>
      <c r="C167" s="87" t="s">
        <v>424</v>
      </c>
      <c r="D167" s="87" t="s">
        <v>1770</v>
      </c>
      <c r="E167" s="87"/>
      <c r="F167" s="23" t="s">
        <v>1948</v>
      </c>
      <c r="G167" s="28">
        <v>1979</v>
      </c>
      <c r="H167" s="29">
        <v>36.799999999999997</v>
      </c>
      <c r="I167" s="29" t="s">
        <v>1574</v>
      </c>
      <c r="J167" s="67">
        <v>1</v>
      </c>
      <c r="K167" s="67">
        <v>1</v>
      </c>
      <c r="L167" s="16"/>
      <c r="M167" s="16"/>
      <c r="N167" s="16"/>
    </row>
    <row r="168" spans="1:14" s="18" customFormat="1" ht="31.5" customHeight="1" x14ac:dyDescent="0.25">
      <c r="A168" s="21">
        <v>95</v>
      </c>
      <c r="B168" s="87" t="s">
        <v>1570</v>
      </c>
      <c r="C168" s="87" t="s">
        <v>424</v>
      </c>
      <c r="D168" s="87" t="s">
        <v>1770</v>
      </c>
      <c r="E168" s="87"/>
      <c r="F168" s="23" t="s">
        <v>1949</v>
      </c>
      <c r="G168" s="28">
        <v>1979</v>
      </c>
      <c r="H168" s="29">
        <v>37.799999999999997</v>
      </c>
      <c r="I168" s="29" t="s">
        <v>1575</v>
      </c>
      <c r="J168" s="67">
        <v>1</v>
      </c>
      <c r="K168" s="67">
        <v>1</v>
      </c>
      <c r="L168" s="16"/>
      <c r="M168" s="16"/>
      <c r="N168" s="16"/>
    </row>
    <row r="169" spans="1:14" s="18" customFormat="1" ht="31.5" customHeight="1" x14ac:dyDescent="0.25">
      <c r="A169" s="21">
        <v>96</v>
      </c>
      <c r="B169" s="87" t="s">
        <v>1571</v>
      </c>
      <c r="C169" s="87" t="s">
        <v>424</v>
      </c>
      <c r="D169" s="87" t="s">
        <v>1770</v>
      </c>
      <c r="E169" s="87"/>
      <c r="F169" s="23" t="s">
        <v>1940</v>
      </c>
      <c r="G169" s="28">
        <v>1979</v>
      </c>
      <c r="H169" s="29">
        <v>41.4</v>
      </c>
      <c r="I169" s="29" t="s">
        <v>1576</v>
      </c>
      <c r="J169" s="67">
        <v>1</v>
      </c>
      <c r="K169" s="67">
        <v>1</v>
      </c>
      <c r="L169" s="16"/>
      <c r="M169" s="16"/>
      <c r="N169" s="16"/>
    </row>
    <row r="170" spans="1:14" s="18" customFormat="1" ht="31.5" customHeight="1" x14ac:dyDescent="0.25">
      <c r="A170" s="21">
        <v>97</v>
      </c>
      <c r="B170" s="87" t="s">
        <v>1572</v>
      </c>
      <c r="C170" s="87" t="s">
        <v>424</v>
      </c>
      <c r="D170" s="87" t="s">
        <v>1770</v>
      </c>
      <c r="E170" s="87"/>
      <c r="F170" s="23" t="s">
        <v>1941</v>
      </c>
      <c r="G170" s="28">
        <v>1979</v>
      </c>
      <c r="H170" s="29">
        <v>36.799999999999997</v>
      </c>
      <c r="I170" s="29" t="s">
        <v>1577</v>
      </c>
      <c r="J170" s="67">
        <v>1</v>
      </c>
      <c r="K170" s="67">
        <v>1</v>
      </c>
      <c r="L170" s="16"/>
      <c r="M170" s="16"/>
      <c r="N170" s="16"/>
    </row>
    <row r="171" spans="1:14" s="18" customFormat="1" ht="31.5" customHeight="1" x14ac:dyDescent="0.25">
      <c r="A171" s="21"/>
      <c r="B171" s="87" t="s">
        <v>2371</v>
      </c>
      <c r="C171" s="87" t="s">
        <v>424</v>
      </c>
      <c r="D171" s="87" t="s">
        <v>1770</v>
      </c>
      <c r="E171" s="87"/>
      <c r="F171" s="23"/>
      <c r="G171" s="28">
        <v>1979</v>
      </c>
      <c r="H171" s="29">
        <v>37.200000000000003</v>
      </c>
      <c r="I171" s="29" t="s">
        <v>2373</v>
      </c>
      <c r="J171" s="67"/>
      <c r="K171" s="67"/>
      <c r="L171" s="16"/>
      <c r="M171" s="16"/>
      <c r="N171" s="16"/>
    </row>
    <row r="172" spans="1:14" s="18" customFormat="1" ht="31.5" customHeight="1" x14ac:dyDescent="0.25">
      <c r="A172" s="21"/>
      <c r="B172" s="87" t="s">
        <v>2372</v>
      </c>
      <c r="C172" s="87" t="s">
        <v>424</v>
      </c>
      <c r="D172" s="87" t="s">
        <v>1770</v>
      </c>
      <c r="E172" s="87"/>
      <c r="F172" s="23"/>
      <c r="G172" s="28">
        <v>1979</v>
      </c>
      <c r="H172" s="29">
        <v>38.200000000000003</v>
      </c>
      <c r="I172" s="29" t="s">
        <v>2374</v>
      </c>
      <c r="J172" s="67"/>
      <c r="K172" s="67"/>
      <c r="L172" s="16"/>
      <c r="M172" s="16"/>
      <c r="N172" s="16"/>
    </row>
    <row r="173" spans="1:14" s="18" customFormat="1" ht="31.5" customHeight="1" x14ac:dyDescent="0.25">
      <c r="A173" s="21">
        <v>98</v>
      </c>
      <c r="B173" s="87" t="s">
        <v>431</v>
      </c>
      <c r="C173" s="87" t="s">
        <v>432</v>
      </c>
      <c r="D173" s="87" t="s">
        <v>1771</v>
      </c>
      <c r="E173" s="87"/>
      <c r="F173" s="23" t="s">
        <v>1942</v>
      </c>
      <c r="G173" s="28" t="s">
        <v>425</v>
      </c>
      <c r="H173" s="29">
        <v>432</v>
      </c>
      <c r="I173" s="29" t="s">
        <v>1603</v>
      </c>
      <c r="J173" s="67"/>
      <c r="K173" s="67"/>
      <c r="L173" s="16"/>
      <c r="M173" s="16"/>
      <c r="N173" s="16"/>
    </row>
    <row r="174" spans="1:14" s="18" customFormat="1" ht="31.5" customHeight="1" x14ac:dyDescent="0.25">
      <c r="A174" s="21">
        <v>99</v>
      </c>
      <c r="B174" s="87" t="s">
        <v>433</v>
      </c>
      <c r="C174" s="87" t="s">
        <v>432</v>
      </c>
      <c r="D174" s="87" t="s">
        <v>1771</v>
      </c>
      <c r="E174" s="87"/>
      <c r="F174" s="23" t="s">
        <v>1950</v>
      </c>
      <c r="G174" s="28" t="s">
        <v>425</v>
      </c>
      <c r="H174" s="29">
        <v>388</v>
      </c>
      <c r="I174" s="29" t="s">
        <v>1604</v>
      </c>
      <c r="J174" s="67"/>
      <c r="K174" s="67"/>
      <c r="L174" s="16"/>
      <c r="M174" s="16"/>
      <c r="N174" s="16"/>
    </row>
    <row r="175" spans="1:14" s="18" customFormat="1" ht="31.5" customHeight="1" x14ac:dyDescent="0.25">
      <c r="A175" s="21">
        <v>100</v>
      </c>
      <c r="B175" s="87" t="s">
        <v>434</v>
      </c>
      <c r="C175" s="87" t="s">
        <v>432</v>
      </c>
      <c r="D175" s="87" t="s">
        <v>1771</v>
      </c>
      <c r="E175" s="87"/>
      <c r="F175" s="23" t="s">
        <v>1951</v>
      </c>
      <c r="G175" s="28" t="s">
        <v>425</v>
      </c>
      <c r="H175" s="29">
        <v>479</v>
      </c>
      <c r="I175" s="29" t="s">
        <v>1605</v>
      </c>
      <c r="J175" s="67"/>
      <c r="K175" s="67"/>
      <c r="L175" s="16"/>
      <c r="M175" s="16"/>
      <c r="N175" s="16"/>
    </row>
    <row r="176" spans="1:14" s="18" customFormat="1" ht="31.5" customHeight="1" x14ac:dyDescent="0.25">
      <c r="A176" s="21">
        <v>101</v>
      </c>
      <c r="B176" s="87" t="s">
        <v>435</v>
      </c>
      <c r="C176" s="87" t="s">
        <v>432</v>
      </c>
      <c r="D176" s="87" t="s">
        <v>1771</v>
      </c>
      <c r="E176" s="87"/>
      <c r="F176" s="23" t="s">
        <v>1952</v>
      </c>
      <c r="G176" s="28" t="s">
        <v>425</v>
      </c>
      <c r="H176" s="29">
        <v>308</v>
      </c>
      <c r="I176" s="29" t="s">
        <v>1606</v>
      </c>
      <c r="J176" s="67"/>
      <c r="K176" s="67"/>
      <c r="L176" s="16"/>
      <c r="M176" s="16"/>
      <c r="N176" s="16"/>
    </row>
    <row r="177" spans="1:14" s="18" customFormat="1" ht="31.5" customHeight="1" x14ac:dyDescent="0.25">
      <c r="A177" s="21">
        <v>102</v>
      </c>
      <c r="B177" s="87" t="s">
        <v>436</v>
      </c>
      <c r="C177" s="87" t="s">
        <v>432</v>
      </c>
      <c r="D177" s="87" t="s">
        <v>1771</v>
      </c>
      <c r="E177" s="87"/>
      <c r="F177" s="23" t="s">
        <v>1953</v>
      </c>
      <c r="G177" s="28" t="s">
        <v>425</v>
      </c>
      <c r="H177" s="29">
        <v>395</v>
      </c>
      <c r="I177" s="29" t="s">
        <v>1607</v>
      </c>
      <c r="J177" s="67"/>
      <c r="K177" s="67"/>
      <c r="L177" s="16"/>
      <c r="M177" s="16"/>
      <c r="N177" s="16"/>
    </row>
    <row r="178" spans="1:14" s="18" customFormat="1" ht="31.5" customHeight="1" x14ac:dyDescent="0.25">
      <c r="A178" s="21">
        <v>103</v>
      </c>
      <c r="B178" s="87" t="s">
        <v>437</v>
      </c>
      <c r="C178" s="87" t="s">
        <v>432</v>
      </c>
      <c r="D178" s="87" t="s">
        <v>1771</v>
      </c>
      <c r="E178" s="87"/>
      <c r="F178" s="23" t="s">
        <v>1954</v>
      </c>
      <c r="G178" s="28" t="s">
        <v>425</v>
      </c>
      <c r="H178" s="29">
        <v>376</v>
      </c>
      <c r="I178" s="29" t="s">
        <v>1608</v>
      </c>
      <c r="J178" s="67"/>
      <c r="K178" s="67"/>
      <c r="L178" s="16"/>
      <c r="M178" s="16"/>
      <c r="N178" s="16"/>
    </row>
    <row r="179" spans="1:14" s="18" customFormat="1" ht="31.5" customHeight="1" x14ac:dyDescent="0.25">
      <c r="A179" s="21">
        <v>104</v>
      </c>
      <c r="B179" s="87" t="s">
        <v>438</v>
      </c>
      <c r="C179" s="87" t="s">
        <v>432</v>
      </c>
      <c r="D179" s="87" t="s">
        <v>1771</v>
      </c>
      <c r="E179" s="87"/>
      <c r="F179" s="23" t="s">
        <v>1955</v>
      </c>
      <c r="G179" s="28" t="s">
        <v>425</v>
      </c>
      <c r="H179" s="29">
        <v>924</v>
      </c>
      <c r="I179" s="29" t="s">
        <v>1609</v>
      </c>
      <c r="J179" s="67"/>
      <c r="K179" s="67"/>
      <c r="L179" s="16"/>
      <c r="M179" s="16"/>
      <c r="N179" s="16"/>
    </row>
    <row r="180" spans="1:14" s="18" customFormat="1" ht="31.5" customHeight="1" x14ac:dyDescent="0.25">
      <c r="A180" s="21">
        <v>105</v>
      </c>
      <c r="B180" s="87" t="s">
        <v>439</v>
      </c>
      <c r="C180" s="87" t="s">
        <v>432</v>
      </c>
      <c r="D180" s="87" t="s">
        <v>1771</v>
      </c>
      <c r="E180" s="87"/>
      <c r="F180" s="23" t="s">
        <v>1956</v>
      </c>
      <c r="G180" s="28" t="s">
        <v>425</v>
      </c>
      <c r="H180" s="29">
        <v>523</v>
      </c>
      <c r="I180" s="29" t="s">
        <v>1610</v>
      </c>
      <c r="J180" s="67"/>
      <c r="K180" s="67"/>
      <c r="L180" s="16"/>
      <c r="M180" s="16"/>
      <c r="N180" s="16"/>
    </row>
    <row r="181" spans="1:14" s="18" customFormat="1" ht="31.5" customHeight="1" x14ac:dyDescent="0.25">
      <c r="A181" s="21">
        <v>106</v>
      </c>
      <c r="B181" s="87" t="s">
        <v>440</v>
      </c>
      <c r="C181" s="87" t="s">
        <v>441</v>
      </c>
      <c r="D181" s="87" t="s">
        <v>1772</v>
      </c>
      <c r="E181" s="87"/>
      <c r="F181" s="23" t="s">
        <v>1957</v>
      </c>
      <c r="G181" s="28" t="s">
        <v>425</v>
      </c>
      <c r="H181" s="29">
        <v>358</v>
      </c>
      <c r="I181" s="29"/>
      <c r="J181" s="67">
        <v>1</v>
      </c>
      <c r="K181" s="67">
        <v>1</v>
      </c>
      <c r="L181" s="16"/>
      <c r="M181" s="16"/>
      <c r="N181" s="16"/>
    </row>
    <row r="182" spans="1:14" s="18" customFormat="1" ht="31.5" customHeight="1" x14ac:dyDescent="0.25">
      <c r="A182" s="21">
        <v>107</v>
      </c>
      <c r="B182" s="87" t="s">
        <v>442</v>
      </c>
      <c r="C182" s="87" t="s">
        <v>441</v>
      </c>
      <c r="D182" s="87" t="s">
        <v>1772</v>
      </c>
      <c r="E182" s="87"/>
      <c r="F182" s="23" t="s">
        <v>1958</v>
      </c>
      <c r="G182" s="28" t="s">
        <v>425</v>
      </c>
      <c r="H182" s="29">
        <v>317</v>
      </c>
      <c r="I182" s="29"/>
      <c r="J182" s="67">
        <v>1</v>
      </c>
      <c r="K182" s="67">
        <v>1</v>
      </c>
      <c r="L182" s="16"/>
      <c r="M182" s="16"/>
      <c r="N182" s="16"/>
    </row>
    <row r="183" spans="1:14" s="18" customFormat="1" ht="31.5" customHeight="1" x14ac:dyDescent="0.25">
      <c r="A183" s="21">
        <v>108</v>
      </c>
      <c r="B183" s="87" t="s">
        <v>443</v>
      </c>
      <c r="C183" s="87" t="s">
        <v>441</v>
      </c>
      <c r="D183" s="87" t="s">
        <v>1772</v>
      </c>
      <c r="E183" s="87"/>
      <c r="F183" s="23" t="s">
        <v>1959</v>
      </c>
      <c r="G183" s="28" t="s">
        <v>425</v>
      </c>
      <c r="H183" s="29">
        <v>744</v>
      </c>
      <c r="I183" s="29"/>
      <c r="J183" s="67">
        <v>1</v>
      </c>
      <c r="K183" s="67">
        <v>1</v>
      </c>
      <c r="L183" s="16"/>
      <c r="M183" s="16"/>
      <c r="N183" s="16"/>
    </row>
    <row r="184" spans="1:14" s="18" customFormat="1" ht="31.5" customHeight="1" x14ac:dyDescent="0.25">
      <c r="A184" s="21">
        <v>109</v>
      </c>
      <c r="B184" s="87" t="s">
        <v>444</v>
      </c>
      <c r="C184" s="87" t="s">
        <v>441</v>
      </c>
      <c r="D184" s="87" t="s">
        <v>1772</v>
      </c>
      <c r="E184" s="87"/>
      <c r="F184" s="23" t="s">
        <v>1960</v>
      </c>
      <c r="G184" s="28" t="s">
        <v>425</v>
      </c>
      <c r="H184" s="29">
        <v>235</v>
      </c>
      <c r="I184" s="29"/>
      <c r="J184" s="67">
        <v>1</v>
      </c>
      <c r="K184" s="67">
        <v>1</v>
      </c>
      <c r="L184" s="16"/>
      <c r="M184" s="16"/>
      <c r="N184" s="16"/>
    </row>
    <row r="185" spans="1:14" s="18" customFormat="1" ht="31.5" customHeight="1" x14ac:dyDescent="0.25">
      <c r="A185" s="21">
        <v>110</v>
      </c>
      <c r="B185" s="87" t="s">
        <v>445</v>
      </c>
      <c r="C185" s="87" t="s">
        <v>441</v>
      </c>
      <c r="D185" s="87" t="s">
        <v>1772</v>
      </c>
      <c r="E185" s="87"/>
      <c r="F185" s="23" t="s">
        <v>1961</v>
      </c>
      <c r="G185" s="28" t="s">
        <v>425</v>
      </c>
      <c r="H185" s="29">
        <v>249</v>
      </c>
      <c r="I185" s="29"/>
      <c r="J185" s="67">
        <v>1</v>
      </c>
      <c r="K185" s="67">
        <v>1</v>
      </c>
      <c r="L185" s="16"/>
      <c r="M185" s="16"/>
      <c r="N185" s="16"/>
    </row>
    <row r="186" spans="1:14" s="18" customFormat="1" ht="31.5" customHeight="1" x14ac:dyDescent="0.25">
      <c r="A186" s="21">
        <v>111</v>
      </c>
      <c r="B186" s="87" t="s">
        <v>446</v>
      </c>
      <c r="C186" s="87" t="s">
        <v>441</v>
      </c>
      <c r="D186" s="87" t="s">
        <v>1772</v>
      </c>
      <c r="E186" s="87"/>
      <c r="F186" s="23" t="s">
        <v>1962</v>
      </c>
      <c r="G186" s="28" t="s">
        <v>425</v>
      </c>
      <c r="H186" s="29">
        <v>180</v>
      </c>
      <c r="I186" s="29"/>
      <c r="J186" s="67">
        <v>1</v>
      </c>
      <c r="K186" s="67">
        <v>1</v>
      </c>
      <c r="L186" s="16"/>
      <c r="M186" s="16"/>
      <c r="N186" s="16"/>
    </row>
    <row r="187" spans="1:14" s="18" customFormat="1" ht="31.5" customHeight="1" x14ac:dyDescent="0.25">
      <c r="A187" s="21">
        <v>112</v>
      </c>
      <c r="B187" s="87" t="s">
        <v>1352</v>
      </c>
      <c r="C187" s="87" t="s">
        <v>441</v>
      </c>
      <c r="D187" s="87" t="s">
        <v>1772</v>
      </c>
      <c r="E187" s="87"/>
      <c r="F187" s="23" t="s">
        <v>1963</v>
      </c>
      <c r="G187" s="28" t="s">
        <v>425</v>
      </c>
      <c r="H187" s="29">
        <v>527</v>
      </c>
      <c r="I187" s="29"/>
      <c r="J187" s="67">
        <v>1</v>
      </c>
      <c r="K187" s="67">
        <v>1</v>
      </c>
      <c r="L187" s="16"/>
      <c r="M187" s="16"/>
      <c r="N187" s="16"/>
    </row>
    <row r="188" spans="1:14" s="18" customFormat="1" ht="31.5" customHeight="1" x14ac:dyDescent="0.25">
      <c r="A188" s="21">
        <v>113</v>
      </c>
      <c r="B188" s="87" t="s">
        <v>1353</v>
      </c>
      <c r="C188" s="87" t="s">
        <v>441</v>
      </c>
      <c r="D188" s="87" t="s">
        <v>1772</v>
      </c>
      <c r="E188" s="87"/>
      <c r="F188" s="23" t="s">
        <v>1964</v>
      </c>
      <c r="G188" s="28" t="s">
        <v>425</v>
      </c>
      <c r="H188" s="29">
        <v>210</v>
      </c>
      <c r="I188" s="29"/>
      <c r="J188" s="67">
        <v>1</v>
      </c>
      <c r="K188" s="67">
        <v>1</v>
      </c>
      <c r="L188" s="16"/>
      <c r="M188" s="16"/>
      <c r="N188" s="16"/>
    </row>
    <row r="189" spans="1:14" s="18" customFormat="1" ht="31.5" customHeight="1" x14ac:dyDescent="0.25">
      <c r="A189" s="21">
        <v>114</v>
      </c>
      <c r="B189" s="87" t="s">
        <v>1354</v>
      </c>
      <c r="C189" s="87" t="s">
        <v>441</v>
      </c>
      <c r="D189" s="87" t="s">
        <v>1772</v>
      </c>
      <c r="E189" s="87"/>
      <c r="F189" s="23" t="s">
        <v>1965</v>
      </c>
      <c r="G189" s="28" t="s">
        <v>425</v>
      </c>
      <c r="H189" s="29">
        <v>2700</v>
      </c>
      <c r="I189" s="29"/>
      <c r="J189" s="67">
        <v>1</v>
      </c>
      <c r="K189" s="67">
        <v>1</v>
      </c>
      <c r="L189" s="16"/>
      <c r="M189" s="16"/>
      <c r="N189" s="16"/>
    </row>
    <row r="190" spans="1:14" s="18" customFormat="1" ht="31.5" customHeight="1" x14ac:dyDescent="0.25">
      <c r="A190" s="21">
        <v>115</v>
      </c>
      <c r="B190" s="87" t="s">
        <v>1355</v>
      </c>
      <c r="C190" s="87" t="s">
        <v>441</v>
      </c>
      <c r="D190" s="87" t="s">
        <v>1772</v>
      </c>
      <c r="E190" s="87"/>
      <c r="F190" s="23" t="s">
        <v>1966</v>
      </c>
      <c r="G190" s="28" t="s">
        <v>425</v>
      </c>
      <c r="H190" s="29">
        <v>1500</v>
      </c>
      <c r="I190" s="29"/>
      <c r="J190" s="67">
        <v>1</v>
      </c>
      <c r="K190" s="67">
        <v>1</v>
      </c>
      <c r="L190" s="16"/>
      <c r="M190" s="16"/>
      <c r="N190" s="16"/>
    </row>
    <row r="191" spans="1:14" s="18" customFormat="1" ht="31.5" customHeight="1" x14ac:dyDescent="0.25">
      <c r="A191" s="21">
        <v>116</v>
      </c>
      <c r="B191" s="87" t="s">
        <v>427</v>
      </c>
      <c r="C191" s="87" t="s">
        <v>1356</v>
      </c>
      <c r="D191" s="87" t="s">
        <v>1773</v>
      </c>
      <c r="E191" s="87"/>
      <c r="F191" s="23" t="s">
        <v>1967</v>
      </c>
      <c r="G191" s="28" t="s">
        <v>425</v>
      </c>
      <c r="H191" s="29">
        <v>126</v>
      </c>
      <c r="I191" s="29" t="s">
        <v>1611</v>
      </c>
      <c r="J191" s="67"/>
      <c r="K191" s="67"/>
      <c r="L191" s="16"/>
      <c r="M191" s="16"/>
      <c r="N191" s="16"/>
    </row>
    <row r="192" spans="1:14" s="18" customFormat="1" ht="31.5" customHeight="1" x14ac:dyDescent="0.25">
      <c r="A192" s="21">
        <v>117</v>
      </c>
      <c r="B192" s="87" t="s">
        <v>1357</v>
      </c>
      <c r="C192" s="87" t="s">
        <v>1356</v>
      </c>
      <c r="D192" s="87" t="s">
        <v>1773</v>
      </c>
      <c r="E192" s="87"/>
      <c r="F192" s="23" t="s">
        <v>1968</v>
      </c>
      <c r="G192" s="28" t="s">
        <v>425</v>
      </c>
      <c r="H192" s="29">
        <v>513</v>
      </c>
      <c r="I192" s="29" t="s">
        <v>1612</v>
      </c>
      <c r="J192" s="67"/>
      <c r="K192" s="67"/>
      <c r="L192" s="16"/>
      <c r="M192" s="16"/>
      <c r="N192" s="16"/>
    </row>
    <row r="193" spans="1:14" s="18" customFormat="1" ht="31.5" customHeight="1" x14ac:dyDescent="0.25">
      <c r="A193" s="21">
        <v>118</v>
      </c>
      <c r="B193" s="87" t="s">
        <v>1358</v>
      </c>
      <c r="C193" s="87" t="s">
        <v>1356</v>
      </c>
      <c r="D193" s="87" t="s">
        <v>1773</v>
      </c>
      <c r="E193" s="87"/>
      <c r="F193" s="23" t="s">
        <v>1969</v>
      </c>
      <c r="G193" s="28" t="s">
        <v>425</v>
      </c>
      <c r="H193" s="29">
        <v>319</v>
      </c>
      <c r="I193" s="29" t="s">
        <v>1614</v>
      </c>
      <c r="J193" s="67"/>
      <c r="K193" s="67"/>
      <c r="L193" s="16"/>
      <c r="M193" s="16"/>
      <c r="N193" s="16"/>
    </row>
    <row r="194" spans="1:14" s="18" customFormat="1" ht="31.5" customHeight="1" x14ac:dyDescent="0.25">
      <c r="A194" s="21">
        <v>119</v>
      </c>
      <c r="B194" s="87" t="s">
        <v>1359</v>
      </c>
      <c r="C194" s="87" t="s">
        <v>1356</v>
      </c>
      <c r="D194" s="87" t="s">
        <v>1773</v>
      </c>
      <c r="E194" s="87"/>
      <c r="F194" s="23" t="s">
        <v>1970</v>
      </c>
      <c r="G194" s="28" t="s">
        <v>425</v>
      </c>
      <c r="H194" s="29">
        <v>450</v>
      </c>
      <c r="I194" s="29" t="s">
        <v>1613</v>
      </c>
      <c r="J194" s="67"/>
      <c r="K194" s="67"/>
      <c r="L194" s="16"/>
      <c r="M194" s="16"/>
      <c r="N194" s="16"/>
    </row>
    <row r="195" spans="1:14" s="18" customFormat="1" ht="31.5" customHeight="1" x14ac:dyDescent="0.25">
      <c r="A195" s="21">
        <v>120</v>
      </c>
      <c r="B195" s="87" t="s">
        <v>1360</v>
      </c>
      <c r="C195" s="87" t="s">
        <v>1356</v>
      </c>
      <c r="D195" s="87" t="s">
        <v>1773</v>
      </c>
      <c r="E195" s="87"/>
      <c r="F195" s="23" t="s">
        <v>1971</v>
      </c>
      <c r="G195" s="28" t="s">
        <v>425</v>
      </c>
      <c r="H195" s="29">
        <v>175</v>
      </c>
      <c r="I195" s="29" t="s">
        <v>1615</v>
      </c>
      <c r="J195" s="67"/>
      <c r="K195" s="67"/>
      <c r="L195" s="16"/>
      <c r="M195" s="16"/>
      <c r="N195" s="16"/>
    </row>
    <row r="196" spans="1:14" s="18" customFormat="1" ht="31.5" customHeight="1" x14ac:dyDescent="0.25">
      <c r="A196" s="21">
        <v>121</v>
      </c>
      <c r="B196" s="87" t="s">
        <v>1361</v>
      </c>
      <c r="C196" s="87" t="s">
        <v>1356</v>
      </c>
      <c r="D196" s="87" t="s">
        <v>1773</v>
      </c>
      <c r="E196" s="87"/>
      <c r="F196" s="23" t="s">
        <v>1972</v>
      </c>
      <c r="G196" s="28" t="s">
        <v>425</v>
      </c>
      <c r="H196" s="29">
        <v>440</v>
      </c>
      <c r="I196" s="29" t="s">
        <v>1616</v>
      </c>
      <c r="J196" s="67"/>
      <c r="K196" s="67"/>
      <c r="L196" s="16"/>
      <c r="M196" s="16"/>
      <c r="N196" s="16"/>
    </row>
    <row r="197" spans="1:14" s="18" customFormat="1" ht="31.5" customHeight="1" x14ac:dyDescent="0.25">
      <c r="A197" s="21">
        <v>122</v>
      </c>
      <c r="B197" s="87" t="s">
        <v>1362</v>
      </c>
      <c r="C197" s="87" t="s">
        <v>1356</v>
      </c>
      <c r="D197" s="87" t="s">
        <v>1773</v>
      </c>
      <c r="E197" s="87"/>
      <c r="F197" s="23" t="s">
        <v>1973</v>
      </c>
      <c r="G197" s="28" t="s">
        <v>425</v>
      </c>
      <c r="H197" s="29">
        <v>2202</v>
      </c>
      <c r="I197" s="29" t="s">
        <v>1617</v>
      </c>
      <c r="J197" s="67"/>
      <c r="K197" s="67"/>
      <c r="L197" s="16"/>
      <c r="M197" s="16"/>
      <c r="N197" s="16"/>
    </row>
    <row r="198" spans="1:14" s="18" customFormat="1" ht="31.5" customHeight="1" x14ac:dyDescent="0.25">
      <c r="A198" s="21">
        <v>123</v>
      </c>
      <c r="B198" s="87" t="s">
        <v>1363</v>
      </c>
      <c r="C198" s="87" t="s">
        <v>1356</v>
      </c>
      <c r="D198" s="87" t="s">
        <v>1773</v>
      </c>
      <c r="E198" s="87"/>
      <c r="F198" s="23" t="s">
        <v>1974</v>
      </c>
      <c r="G198" s="28" t="s">
        <v>425</v>
      </c>
      <c r="H198" s="29">
        <v>573</v>
      </c>
      <c r="I198" s="29" t="s">
        <v>1618</v>
      </c>
      <c r="J198" s="67"/>
      <c r="K198" s="67"/>
      <c r="L198" s="16"/>
      <c r="M198" s="16"/>
      <c r="N198" s="16"/>
    </row>
    <row r="199" spans="1:14" s="18" customFormat="1" ht="31.5" customHeight="1" x14ac:dyDescent="0.25">
      <c r="A199" s="21">
        <v>124</v>
      </c>
      <c r="B199" s="87" t="s">
        <v>444</v>
      </c>
      <c r="C199" s="87" t="s">
        <v>468</v>
      </c>
      <c r="D199" s="87" t="s">
        <v>1774</v>
      </c>
      <c r="E199" s="87"/>
      <c r="F199" s="23" t="s">
        <v>1975</v>
      </c>
      <c r="G199" s="28" t="s">
        <v>425</v>
      </c>
      <c r="H199" s="29">
        <v>617</v>
      </c>
      <c r="I199" s="29" t="s">
        <v>1619</v>
      </c>
      <c r="J199" s="67"/>
      <c r="K199" s="67"/>
      <c r="L199" s="16"/>
      <c r="M199" s="16"/>
      <c r="N199" s="16"/>
    </row>
    <row r="200" spans="1:14" s="18" customFormat="1" ht="31.5" customHeight="1" x14ac:dyDescent="0.25">
      <c r="A200" s="21">
        <v>125</v>
      </c>
      <c r="B200" s="87" t="s">
        <v>1357</v>
      </c>
      <c r="C200" s="87" t="s">
        <v>468</v>
      </c>
      <c r="D200" s="87" t="s">
        <v>1774</v>
      </c>
      <c r="E200" s="87"/>
      <c r="F200" s="23" t="s">
        <v>1976</v>
      </c>
      <c r="G200" s="28" t="s">
        <v>425</v>
      </c>
      <c r="H200" s="29">
        <v>876</v>
      </c>
      <c r="I200" s="29" t="s">
        <v>1620</v>
      </c>
      <c r="J200" s="67"/>
      <c r="K200" s="67"/>
      <c r="L200" s="16"/>
      <c r="M200" s="16"/>
      <c r="N200" s="16"/>
    </row>
    <row r="201" spans="1:14" s="18" customFormat="1" ht="31.5" customHeight="1" x14ac:dyDescent="0.25">
      <c r="A201" s="21">
        <v>126</v>
      </c>
      <c r="B201" s="87" t="s">
        <v>469</v>
      </c>
      <c r="C201" s="87" t="s">
        <v>468</v>
      </c>
      <c r="D201" s="87" t="s">
        <v>1774</v>
      </c>
      <c r="E201" s="87"/>
      <c r="F201" s="23" t="s">
        <v>1977</v>
      </c>
      <c r="G201" s="28" t="s">
        <v>425</v>
      </c>
      <c r="H201" s="29">
        <v>2557</v>
      </c>
      <c r="I201" s="29" t="s">
        <v>1621</v>
      </c>
      <c r="J201" s="67"/>
      <c r="K201" s="67"/>
      <c r="L201" s="16"/>
      <c r="M201" s="16"/>
      <c r="N201" s="16"/>
    </row>
    <row r="202" spans="1:14" s="18" customFormat="1" ht="31.5" customHeight="1" x14ac:dyDescent="0.25">
      <c r="A202" s="21">
        <v>127</v>
      </c>
      <c r="B202" s="87" t="s">
        <v>615</v>
      </c>
      <c r="C202" s="87" t="s">
        <v>468</v>
      </c>
      <c r="D202" s="87" t="s">
        <v>1774</v>
      </c>
      <c r="E202" s="87"/>
      <c r="F202" s="23" t="s">
        <v>1978</v>
      </c>
      <c r="G202" s="28" t="s">
        <v>425</v>
      </c>
      <c r="H202" s="29">
        <v>484</v>
      </c>
      <c r="I202" s="29" t="s">
        <v>1622</v>
      </c>
      <c r="J202" s="67"/>
      <c r="K202" s="67"/>
      <c r="L202" s="16"/>
      <c r="M202" s="16"/>
      <c r="N202" s="16"/>
    </row>
    <row r="203" spans="1:14" s="18" customFormat="1" ht="31.5" customHeight="1" x14ac:dyDescent="0.25">
      <c r="A203" s="21">
        <v>128</v>
      </c>
      <c r="B203" s="87" t="s">
        <v>616</v>
      </c>
      <c r="C203" s="87" t="s">
        <v>468</v>
      </c>
      <c r="D203" s="87" t="s">
        <v>1774</v>
      </c>
      <c r="E203" s="87"/>
      <c r="F203" s="23" t="s">
        <v>1979</v>
      </c>
      <c r="G203" s="28" t="s">
        <v>425</v>
      </c>
      <c r="H203" s="29">
        <v>1154</v>
      </c>
      <c r="I203" s="29" t="s">
        <v>1623</v>
      </c>
      <c r="J203" s="67"/>
      <c r="K203" s="67"/>
      <c r="L203" s="16"/>
      <c r="M203" s="16"/>
      <c r="N203" s="16"/>
    </row>
    <row r="204" spans="1:14" s="18" customFormat="1" ht="31.5" customHeight="1" x14ac:dyDescent="0.25">
      <c r="A204" s="21">
        <v>129</v>
      </c>
      <c r="B204" s="87" t="s">
        <v>1625</v>
      </c>
      <c r="C204" s="87" t="s">
        <v>468</v>
      </c>
      <c r="D204" s="87" t="s">
        <v>1774</v>
      </c>
      <c r="E204" s="87"/>
      <c r="F204" s="23" t="s">
        <v>1980</v>
      </c>
      <c r="G204" s="28" t="s">
        <v>425</v>
      </c>
      <c r="H204" s="29">
        <v>4994</v>
      </c>
      <c r="I204" s="29" t="s">
        <v>1624</v>
      </c>
      <c r="J204" s="67"/>
      <c r="K204" s="67"/>
      <c r="L204" s="16"/>
      <c r="M204" s="16"/>
      <c r="N204" s="16"/>
    </row>
    <row r="205" spans="1:14" s="18" customFormat="1" ht="31.5" customHeight="1" x14ac:dyDescent="0.25">
      <c r="A205" s="21">
        <v>131</v>
      </c>
      <c r="B205" s="87" t="s">
        <v>427</v>
      </c>
      <c r="C205" s="87" t="s">
        <v>617</v>
      </c>
      <c r="D205" s="87" t="s">
        <v>1775</v>
      </c>
      <c r="E205" s="87"/>
      <c r="F205" s="23" t="s">
        <v>1981</v>
      </c>
      <c r="G205" s="28" t="s">
        <v>425</v>
      </c>
      <c r="H205" s="29">
        <v>518</v>
      </c>
      <c r="I205" s="29" t="s">
        <v>1626</v>
      </c>
      <c r="J205" s="67"/>
      <c r="K205" s="67"/>
      <c r="L205" s="16"/>
      <c r="M205" s="16"/>
      <c r="N205" s="16"/>
    </row>
    <row r="206" spans="1:14" s="18" customFormat="1" ht="31.5" customHeight="1" x14ac:dyDescent="0.25">
      <c r="A206" s="21">
        <v>132</v>
      </c>
      <c r="B206" s="87" t="s">
        <v>618</v>
      </c>
      <c r="C206" s="87" t="s">
        <v>617</v>
      </c>
      <c r="D206" s="87" t="s">
        <v>1775</v>
      </c>
      <c r="E206" s="87"/>
      <c r="F206" s="23" t="s">
        <v>1982</v>
      </c>
      <c r="G206" s="28" t="s">
        <v>425</v>
      </c>
      <c r="H206" s="29">
        <v>382</v>
      </c>
      <c r="I206" s="29" t="s">
        <v>1627</v>
      </c>
      <c r="J206" s="67"/>
      <c r="K206" s="67"/>
      <c r="L206" s="16"/>
      <c r="M206" s="16"/>
      <c r="N206" s="16"/>
    </row>
    <row r="207" spans="1:14" s="18" customFormat="1" ht="31.5" customHeight="1" x14ac:dyDescent="0.25">
      <c r="A207" s="21">
        <v>133</v>
      </c>
      <c r="B207" s="87" t="s">
        <v>426</v>
      </c>
      <c r="C207" s="87" t="s">
        <v>617</v>
      </c>
      <c r="D207" s="87" t="s">
        <v>1775</v>
      </c>
      <c r="E207" s="87"/>
      <c r="F207" s="23" t="s">
        <v>1983</v>
      </c>
      <c r="G207" s="28" t="s">
        <v>425</v>
      </c>
      <c r="H207" s="29">
        <v>147</v>
      </c>
      <c r="I207" s="29" t="s">
        <v>1628</v>
      </c>
      <c r="J207" s="67"/>
      <c r="K207" s="67"/>
      <c r="L207" s="16"/>
      <c r="M207" s="16"/>
      <c r="N207" s="16"/>
    </row>
    <row r="208" spans="1:14" s="18" customFormat="1" ht="31.5" customHeight="1" x14ac:dyDescent="0.25">
      <c r="A208" s="21">
        <v>134</v>
      </c>
      <c r="B208" s="87" t="s">
        <v>435</v>
      </c>
      <c r="C208" s="87" t="s">
        <v>617</v>
      </c>
      <c r="D208" s="87" t="s">
        <v>1775</v>
      </c>
      <c r="E208" s="87"/>
      <c r="F208" s="23" t="s">
        <v>1984</v>
      </c>
      <c r="G208" s="28" t="s">
        <v>425</v>
      </c>
      <c r="H208" s="29">
        <v>402</v>
      </c>
      <c r="I208" s="29" t="s">
        <v>1629</v>
      </c>
      <c r="J208" s="67"/>
      <c r="K208" s="67"/>
      <c r="L208" s="16"/>
      <c r="M208" s="16"/>
      <c r="N208" s="16"/>
    </row>
    <row r="209" spans="1:14" s="18" customFormat="1" ht="31.5" customHeight="1" x14ac:dyDescent="0.25">
      <c r="A209" s="21">
        <v>135</v>
      </c>
      <c r="B209" s="87" t="s">
        <v>619</v>
      </c>
      <c r="C209" s="87" t="s">
        <v>617</v>
      </c>
      <c r="D209" s="87" t="s">
        <v>1775</v>
      </c>
      <c r="E209" s="87"/>
      <c r="F209" s="23" t="s">
        <v>1985</v>
      </c>
      <c r="G209" s="28" t="s">
        <v>425</v>
      </c>
      <c r="H209" s="29">
        <v>246</v>
      </c>
      <c r="I209" s="29" t="s">
        <v>1630</v>
      </c>
      <c r="J209" s="67"/>
      <c r="K209" s="67"/>
      <c r="L209" s="16"/>
      <c r="M209" s="16"/>
      <c r="N209" s="16"/>
    </row>
    <row r="210" spans="1:14" s="18" customFormat="1" ht="31.5" customHeight="1" x14ac:dyDescent="0.25">
      <c r="A210" s="21">
        <v>136</v>
      </c>
      <c r="B210" s="87" t="s">
        <v>620</v>
      </c>
      <c r="C210" s="87" t="s">
        <v>617</v>
      </c>
      <c r="D210" s="87" t="s">
        <v>1775</v>
      </c>
      <c r="E210" s="87"/>
      <c r="F210" s="23" t="s">
        <v>1986</v>
      </c>
      <c r="G210" s="28" t="s">
        <v>425</v>
      </c>
      <c r="H210" s="29">
        <v>150</v>
      </c>
      <c r="I210" s="29" t="s">
        <v>1631</v>
      </c>
      <c r="J210" s="67"/>
      <c r="K210" s="67"/>
      <c r="L210" s="16"/>
      <c r="M210" s="16"/>
      <c r="N210" s="16"/>
    </row>
    <row r="211" spans="1:14" s="18" customFormat="1" ht="31.5" customHeight="1" x14ac:dyDescent="0.25">
      <c r="A211" s="21">
        <v>137</v>
      </c>
      <c r="B211" s="87" t="s">
        <v>621</v>
      </c>
      <c r="C211" s="87" t="s">
        <v>617</v>
      </c>
      <c r="D211" s="87" t="s">
        <v>1775</v>
      </c>
      <c r="E211" s="87"/>
      <c r="F211" s="23" t="s">
        <v>1987</v>
      </c>
      <c r="G211" s="28" t="s">
        <v>425</v>
      </c>
      <c r="H211" s="29">
        <v>329</v>
      </c>
      <c r="I211" s="29" t="s">
        <v>1632</v>
      </c>
      <c r="J211" s="67"/>
      <c r="K211" s="67"/>
      <c r="L211" s="16"/>
      <c r="M211" s="16"/>
      <c r="N211" s="16"/>
    </row>
    <row r="212" spans="1:14" s="18" customFormat="1" ht="31.5" customHeight="1" x14ac:dyDescent="0.25">
      <c r="A212" s="21">
        <v>138</v>
      </c>
      <c r="B212" s="87" t="s">
        <v>622</v>
      </c>
      <c r="C212" s="87" t="s">
        <v>617</v>
      </c>
      <c r="D212" s="87" t="s">
        <v>1775</v>
      </c>
      <c r="E212" s="87"/>
      <c r="F212" s="23" t="s">
        <v>1988</v>
      </c>
      <c r="G212" s="28" t="s">
        <v>425</v>
      </c>
      <c r="H212" s="29">
        <v>4302</v>
      </c>
      <c r="I212" s="29" t="s">
        <v>1633</v>
      </c>
      <c r="J212" s="67"/>
      <c r="K212" s="67"/>
      <c r="L212" s="16"/>
      <c r="M212" s="16"/>
      <c r="N212" s="16"/>
    </row>
    <row r="213" spans="1:14" s="18" customFormat="1" ht="31.5" customHeight="1" x14ac:dyDescent="0.25">
      <c r="A213" s="21">
        <v>140</v>
      </c>
      <c r="B213" s="90" t="s">
        <v>623</v>
      </c>
      <c r="C213" s="90" t="s">
        <v>624</v>
      </c>
      <c r="D213" s="87" t="s">
        <v>1771</v>
      </c>
      <c r="E213" s="90"/>
      <c r="F213" s="45" t="s">
        <v>625</v>
      </c>
      <c r="G213" s="39">
        <v>2002</v>
      </c>
      <c r="H213" s="39" t="s">
        <v>626</v>
      </c>
      <c r="I213" s="46"/>
      <c r="J213" s="116"/>
      <c r="K213" s="116"/>
      <c r="L213" s="16"/>
      <c r="M213" s="16"/>
      <c r="N213" s="16"/>
    </row>
    <row r="214" spans="1:14" s="18" customFormat="1" ht="31.5" customHeight="1" x14ac:dyDescent="0.25">
      <c r="A214" s="21">
        <v>141</v>
      </c>
      <c r="B214" s="89" t="s">
        <v>1759</v>
      </c>
      <c r="C214" s="90" t="s">
        <v>624</v>
      </c>
      <c r="D214" s="87" t="s">
        <v>1771</v>
      </c>
      <c r="E214" s="90"/>
      <c r="F214" s="37" t="s">
        <v>1760</v>
      </c>
      <c r="G214" s="39">
        <v>1998</v>
      </c>
      <c r="H214" s="39">
        <v>300.39999999999998</v>
      </c>
      <c r="I214" s="46"/>
      <c r="J214" s="116">
        <v>1939750</v>
      </c>
      <c r="K214" s="116">
        <v>1939750</v>
      </c>
      <c r="L214" s="16"/>
      <c r="M214" s="16"/>
      <c r="N214" s="16"/>
    </row>
    <row r="215" spans="1:14" s="221" customFormat="1" ht="31.5" customHeight="1" x14ac:dyDescent="0.25">
      <c r="A215" s="250">
        <v>142</v>
      </c>
      <c r="B215" s="213" t="s">
        <v>627</v>
      </c>
      <c r="C215" s="214" t="s">
        <v>624</v>
      </c>
      <c r="D215" s="215" t="s">
        <v>1771</v>
      </c>
      <c r="E215" s="214" t="s">
        <v>1786</v>
      </c>
      <c r="F215" s="216" t="s">
        <v>628</v>
      </c>
      <c r="G215" s="216" t="s">
        <v>629</v>
      </c>
      <c r="H215" s="217">
        <v>394.7</v>
      </c>
      <c r="I215" s="218" t="s">
        <v>2228</v>
      </c>
      <c r="J215" s="219">
        <v>1023550</v>
      </c>
      <c r="K215" s="219">
        <v>1023550</v>
      </c>
      <c r="L215" s="220"/>
      <c r="M215" s="220"/>
      <c r="N215" s="16"/>
    </row>
    <row r="216" spans="1:14" s="18" customFormat="1" ht="31.5" customHeight="1" x14ac:dyDescent="0.25">
      <c r="A216" s="21">
        <v>143</v>
      </c>
      <c r="B216" s="90" t="s">
        <v>630</v>
      </c>
      <c r="C216" s="90" t="s">
        <v>624</v>
      </c>
      <c r="D216" s="87" t="s">
        <v>1771</v>
      </c>
      <c r="E216" s="90"/>
      <c r="F216" s="45" t="s">
        <v>631</v>
      </c>
      <c r="G216" s="39">
        <v>1981</v>
      </c>
      <c r="H216" s="39">
        <v>448</v>
      </c>
      <c r="I216" s="46"/>
      <c r="J216" s="119">
        <v>2918583.36</v>
      </c>
      <c r="K216" s="116">
        <v>0</v>
      </c>
      <c r="L216" s="16"/>
      <c r="M216" s="16"/>
      <c r="N216" s="16"/>
    </row>
    <row r="217" spans="1:14" s="18" customFormat="1" ht="31.5" customHeight="1" x14ac:dyDescent="0.25">
      <c r="A217" s="21">
        <v>144</v>
      </c>
      <c r="B217" s="89" t="s">
        <v>632</v>
      </c>
      <c r="C217" s="90" t="s">
        <v>624</v>
      </c>
      <c r="D217" s="87" t="s">
        <v>1771</v>
      </c>
      <c r="E217" s="90"/>
      <c r="F217" s="45" t="s">
        <v>633</v>
      </c>
      <c r="G217" s="45" t="s">
        <v>634</v>
      </c>
      <c r="H217" s="39">
        <v>200</v>
      </c>
      <c r="I217" s="46"/>
      <c r="J217" s="116">
        <v>1293450</v>
      </c>
      <c r="K217" s="116">
        <v>1293450</v>
      </c>
      <c r="L217" s="16"/>
      <c r="M217" s="16"/>
      <c r="N217" s="16"/>
    </row>
    <row r="218" spans="1:14" s="18" customFormat="1" ht="64.150000000000006" customHeight="1" x14ac:dyDescent="0.25">
      <c r="A218" s="21">
        <v>145</v>
      </c>
      <c r="B218" s="89" t="s">
        <v>635</v>
      </c>
      <c r="C218" s="90" t="s">
        <v>624</v>
      </c>
      <c r="D218" s="87" t="s">
        <v>1771</v>
      </c>
      <c r="E218" s="90"/>
      <c r="F218" s="45" t="s">
        <v>636</v>
      </c>
      <c r="G218" s="45" t="s">
        <v>637</v>
      </c>
      <c r="H218" s="39">
        <v>200</v>
      </c>
      <c r="I218" s="46"/>
      <c r="J218" s="116">
        <v>2690400</v>
      </c>
      <c r="K218" s="116">
        <v>2690400</v>
      </c>
      <c r="L218" s="16"/>
      <c r="M218" s="16"/>
      <c r="N218" s="16"/>
    </row>
    <row r="219" spans="1:14" s="18" customFormat="1" ht="31.5" customHeight="1" x14ac:dyDescent="0.25">
      <c r="A219" s="21">
        <v>146</v>
      </c>
      <c r="B219" s="90" t="s">
        <v>638</v>
      </c>
      <c r="C219" s="90" t="s">
        <v>639</v>
      </c>
      <c r="D219" s="87" t="s">
        <v>1771</v>
      </c>
      <c r="E219" s="90" t="s">
        <v>1786</v>
      </c>
      <c r="F219" s="45" t="s">
        <v>1534</v>
      </c>
      <c r="G219" s="39">
        <v>2003</v>
      </c>
      <c r="H219" s="39">
        <v>94.6</v>
      </c>
      <c r="I219" s="46" t="s">
        <v>640</v>
      </c>
      <c r="J219" s="116">
        <v>6426339</v>
      </c>
      <c r="K219" s="116">
        <v>6426339</v>
      </c>
      <c r="L219" s="16"/>
      <c r="M219" s="16"/>
      <c r="N219" s="16"/>
    </row>
    <row r="220" spans="1:14" s="18" customFormat="1" ht="31.5" customHeight="1" x14ac:dyDescent="0.25">
      <c r="A220" s="21">
        <v>147</v>
      </c>
      <c r="B220" s="89" t="s">
        <v>641</v>
      </c>
      <c r="C220" s="90" t="s">
        <v>642</v>
      </c>
      <c r="D220" s="87" t="s">
        <v>1771</v>
      </c>
      <c r="E220" s="90" t="s">
        <v>1787</v>
      </c>
      <c r="F220" s="45" t="s">
        <v>643</v>
      </c>
      <c r="G220" s="39">
        <v>1981</v>
      </c>
      <c r="H220" s="39">
        <v>199.8</v>
      </c>
      <c r="I220" s="46"/>
      <c r="J220" s="116">
        <v>2367753.34</v>
      </c>
      <c r="K220" s="116">
        <v>0</v>
      </c>
      <c r="L220" s="16"/>
      <c r="M220" s="16"/>
      <c r="N220" s="16"/>
    </row>
    <row r="221" spans="1:14" s="18" customFormat="1" ht="31.5" customHeight="1" x14ac:dyDescent="0.25">
      <c r="A221" s="21">
        <v>148</v>
      </c>
      <c r="B221" s="90" t="s">
        <v>1328</v>
      </c>
      <c r="C221" s="90" t="s">
        <v>644</v>
      </c>
      <c r="D221" s="87" t="s">
        <v>1771</v>
      </c>
      <c r="E221" s="90" t="s">
        <v>1793</v>
      </c>
      <c r="F221" s="45" t="s">
        <v>645</v>
      </c>
      <c r="G221" s="39">
        <v>1983</v>
      </c>
      <c r="H221" s="39">
        <v>439.5</v>
      </c>
      <c r="I221" s="46"/>
      <c r="J221" s="116">
        <v>934105.03</v>
      </c>
      <c r="K221" s="116">
        <v>485734.62</v>
      </c>
      <c r="L221" s="16"/>
      <c r="M221" s="16"/>
      <c r="N221" s="16"/>
    </row>
    <row r="222" spans="1:14" s="18" customFormat="1" ht="31.5" customHeight="1" x14ac:dyDescent="0.25">
      <c r="A222" s="21">
        <v>149</v>
      </c>
      <c r="B222" s="90" t="s">
        <v>646</v>
      </c>
      <c r="C222" s="90" t="s">
        <v>647</v>
      </c>
      <c r="D222" s="87" t="s">
        <v>1771</v>
      </c>
      <c r="E222" s="90" t="s">
        <v>1786</v>
      </c>
      <c r="F222" s="45" t="s">
        <v>648</v>
      </c>
      <c r="G222" s="39">
        <v>2005</v>
      </c>
      <c r="H222" s="39">
        <v>248.2</v>
      </c>
      <c r="I222" s="46"/>
      <c r="J222" s="116">
        <v>492838.5</v>
      </c>
      <c r="K222" s="116">
        <v>409055.95</v>
      </c>
      <c r="L222" s="16"/>
      <c r="M222" s="16"/>
      <c r="N222" s="16"/>
    </row>
    <row r="223" spans="1:14" s="18" customFormat="1" ht="31.5" customHeight="1" x14ac:dyDescent="0.25">
      <c r="A223" s="21">
        <v>150</v>
      </c>
      <c r="B223" s="90" t="s">
        <v>649</v>
      </c>
      <c r="C223" s="90" t="s">
        <v>650</v>
      </c>
      <c r="D223" s="87" t="s">
        <v>1771</v>
      </c>
      <c r="E223" s="90"/>
      <c r="F223" s="45" t="s">
        <v>1989</v>
      </c>
      <c r="G223" s="103">
        <v>1991</v>
      </c>
      <c r="H223" s="39">
        <v>78</v>
      </c>
      <c r="I223" s="46"/>
      <c r="J223" s="116">
        <v>64414.26</v>
      </c>
      <c r="K223" s="116">
        <v>41225.129999999997</v>
      </c>
      <c r="L223" s="16"/>
      <c r="M223" s="16"/>
      <c r="N223" s="16"/>
    </row>
    <row r="224" spans="1:14" s="18" customFormat="1" ht="31.5" customHeight="1" x14ac:dyDescent="0.25">
      <c r="A224" s="21">
        <v>151</v>
      </c>
      <c r="B224" s="90" t="s">
        <v>1593</v>
      </c>
      <c r="C224" s="90" t="s">
        <v>650</v>
      </c>
      <c r="D224" s="87" t="s">
        <v>1771</v>
      </c>
      <c r="E224" s="90"/>
      <c r="F224" s="45" t="s">
        <v>1990</v>
      </c>
      <c r="G224" s="103">
        <v>1983</v>
      </c>
      <c r="H224" s="39">
        <v>2480</v>
      </c>
      <c r="I224" s="29" t="s">
        <v>1594</v>
      </c>
      <c r="J224" s="116"/>
      <c r="K224" s="116"/>
      <c r="L224" s="16"/>
      <c r="M224" s="16"/>
      <c r="N224" s="16"/>
    </row>
    <row r="225" spans="1:14" s="18" customFormat="1" ht="31.5" customHeight="1" x14ac:dyDescent="0.25">
      <c r="A225" s="21">
        <v>152</v>
      </c>
      <c r="B225" s="90" t="s">
        <v>651</v>
      </c>
      <c r="C225" s="90" t="s">
        <v>494</v>
      </c>
      <c r="D225" s="87" t="s">
        <v>1772</v>
      </c>
      <c r="E225" s="90" t="s">
        <v>1788</v>
      </c>
      <c r="F225" s="45" t="s">
        <v>495</v>
      </c>
      <c r="G225" s="39">
        <v>2005</v>
      </c>
      <c r="H225" s="39">
        <v>120.1</v>
      </c>
      <c r="I225" s="46"/>
      <c r="J225" s="116">
        <v>241140.74</v>
      </c>
      <c r="K225" s="116">
        <v>197735.41</v>
      </c>
      <c r="L225" s="16"/>
      <c r="M225" s="16"/>
      <c r="N225" s="16"/>
    </row>
    <row r="226" spans="1:14" s="18" customFormat="1" ht="31.5" customHeight="1" x14ac:dyDescent="0.25">
      <c r="A226" s="21">
        <v>153</v>
      </c>
      <c r="B226" s="89" t="s">
        <v>496</v>
      </c>
      <c r="C226" s="99" t="s">
        <v>497</v>
      </c>
      <c r="D226" s="87" t="s">
        <v>1772</v>
      </c>
      <c r="E226" s="99"/>
      <c r="F226" s="45" t="s">
        <v>498</v>
      </c>
      <c r="G226" s="45" t="s">
        <v>499</v>
      </c>
      <c r="H226" s="39">
        <v>200</v>
      </c>
      <c r="I226" s="46"/>
      <c r="J226" s="119">
        <v>3105100</v>
      </c>
      <c r="K226" s="119">
        <v>3105100</v>
      </c>
      <c r="L226" s="16"/>
      <c r="M226" s="16"/>
      <c r="N226" s="16"/>
    </row>
    <row r="227" spans="1:14" s="18" customFormat="1" ht="31.5" customHeight="1" x14ac:dyDescent="0.25">
      <c r="A227" s="21">
        <v>154</v>
      </c>
      <c r="B227" s="89" t="s">
        <v>500</v>
      </c>
      <c r="C227" s="90" t="s">
        <v>501</v>
      </c>
      <c r="D227" s="87" t="s">
        <v>1772</v>
      </c>
      <c r="E227" s="90" t="s">
        <v>1788</v>
      </c>
      <c r="F227" s="45" t="s">
        <v>502</v>
      </c>
      <c r="G227" s="45" t="s">
        <v>503</v>
      </c>
      <c r="H227" s="39">
        <v>256</v>
      </c>
      <c r="I227" s="46" t="s">
        <v>504</v>
      </c>
      <c r="J227" s="119">
        <v>2649650</v>
      </c>
      <c r="K227" s="119">
        <v>2649650</v>
      </c>
      <c r="L227" s="16"/>
      <c r="M227" s="16"/>
      <c r="N227" s="16"/>
    </row>
    <row r="228" spans="1:14" s="18" customFormat="1" ht="31.5" customHeight="1" x14ac:dyDescent="0.25">
      <c r="A228" s="21">
        <v>155</v>
      </c>
      <c r="B228" s="89" t="s">
        <v>505</v>
      </c>
      <c r="C228" s="99" t="s">
        <v>497</v>
      </c>
      <c r="D228" s="87" t="s">
        <v>1772</v>
      </c>
      <c r="E228" s="99"/>
      <c r="F228" s="45" t="s">
        <v>506</v>
      </c>
      <c r="G228" s="45" t="s">
        <v>507</v>
      </c>
      <c r="H228" s="39">
        <v>200</v>
      </c>
      <c r="I228" s="46"/>
      <c r="J228" s="119">
        <v>4399050</v>
      </c>
      <c r="K228" s="119">
        <v>4399050</v>
      </c>
      <c r="L228" s="16"/>
      <c r="M228" s="16"/>
      <c r="N228" s="16"/>
    </row>
    <row r="229" spans="1:14" s="18" customFormat="1" ht="31.5" customHeight="1" x14ac:dyDescent="0.25">
      <c r="A229" s="21">
        <v>156</v>
      </c>
      <c r="B229" s="89" t="s">
        <v>508</v>
      </c>
      <c r="C229" s="99" t="s">
        <v>497</v>
      </c>
      <c r="D229" s="87" t="s">
        <v>1772</v>
      </c>
      <c r="E229" s="99"/>
      <c r="F229" s="45" t="s">
        <v>509</v>
      </c>
      <c r="G229" s="45" t="s">
        <v>1267</v>
      </c>
      <c r="H229" s="39">
        <v>200</v>
      </c>
      <c r="I229" s="46"/>
      <c r="J229" s="119">
        <v>2848400</v>
      </c>
      <c r="K229" s="119">
        <v>2848400</v>
      </c>
      <c r="L229" s="16"/>
      <c r="M229" s="16"/>
      <c r="N229" s="16"/>
    </row>
    <row r="230" spans="1:14" s="16" customFormat="1" ht="31.5" customHeight="1" x14ac:dyDescent="0.25">
      <c r="A230" s="21">
        <v>157</v>
      </c>
      <c r="B230" s="89" t="s">
        <v>510</v>
      </c>
      <c r="C230" s="99" t="s">
        <v>497</v>
      </c>
      <c r="D230" s="87" t="s">
        <v>1772</v>
      </c>
      <c r="E230" s="99"/>
      <c r="F230" s="45" t="s">
        <v>511</v>
      </c>
      <c r="G230" s="45">
        <v>1968</v>
      </c>
      <c r="H230" s="39">
        <v>200</v>
      </c>
      <c r="I230" s="46"/>
      <c r="J230" s="119">
        <v>1406400</v>
      </c>
      <c r="K230" s="119">
        <v>1406400</v>
      </c>
    </row>
    <row r="231" spans="1:14" s="16" customFormat="1" ht="31.5" customHeight="1" x14ac:dyDescent="0.25">
      <c r="A231" s="21">
        <v>158</v>
      </c>
      <c r="B231" s="89" t="s">
        <v>512</v>
      </c>
      <c r="C231" s="99" t="s">
        <v>497</v>
      </c>
      <c r="D231" s="87" t="s">
        <v>1772</v>
      </c>
      <c r="E231" s="99"/>
      <c r="F231" s="45" t="s">
        <v>513</v>
      </c>
      <c r="G231" s="45">
        <v>1968</v>
      </c>
      <c r="H231" s="39">
        <v>200</v>
      </c>
      <c r="I231" s="46"/>
      <c r="J231" s="119">
        <v>3150950</v>
      </c>
      <c r="K231" s="119">
        <v>3150950</v>
      </c>
    </row>
    <row r="232" spans="1:14" s="16" customFormat="1" ht="31.5" customHeight="1" x14ac:dyDescent="0.25">
      <c r="A232" s="21">
        <v>159</v>
      </c>
      <c r="B232" s="89" t="s">
        <v>514</v>
      </c>
      <c r="C232" s="99" t="s">
        <v>497</v>
      </c>
      <c r="D232" s="87" t="s">
        <v>1772</v>
      </c>
      <c r="E232" s="99"/>
      <c r="F232" s="45" t="s">
        <v>515</v>
      </c>
      <c r="G232" s="45" t="s">
        <v>516</v>
      </c>
      <c r="H232" s="39">
        <v>200</v>
      </c>
      <c r="I232" s="46"/>
      <c r="J232" s="119">
        <v>897200</v>
      </c>
      <c r="K232" s="119">
        <v>897200</v>
      </c>
    </row>
    <row r="233" spans="1:14" s="16" customFormat="1" ht="31.5" customHeight="1" x14ac:dyDescent="0.25">
      <c r="A233" s="21">
        <v>160</v>
      </c>
      <c r="B233" s="89" t="s">
        <v>517</v>
      </c>
      <c r="C233" s="99" t="s">
        <v>497</v>
      </c>
      <c r="D233" s="87" t="s">
        <v>1772</v>
      </c>
      <c r="E233" s="99"/>
      <c r="F233" s="45" t="s">
        <v>518</v>
      </c>
      <c r="G233" s="45" t="s">
        <v>519</v>
      </c>
      <c r="H233" s="39">
        <v>506.6</v>
      </c>
      <c r="I233" s="46"/>
      <c r="J233" s="119">
        <v>529500</v>
      </c>
      <c r="K233" s="119">
        <v>529500</v>
      </c>
    </row>
    <row r="234" spans="1:14" s="16" customFormat="1" ht="31.5" customHeight="1" x14ac:dyDescent="0.25">
      <c r="A234" s="21">
        <v>161</v>
      </c>
      <c r="B234" s="89" t="s">
        <v>520</v>
      </c>
      <c r="C234" s="99" t="s">
        <v>497</v>
      </c>
      <c r="D234" s="87" t="s">
        <v>1772</v>
      </c>
      <c r="E234" s="99"/>
      <c r="F234" s="45" t="s">
        <v>521</v>
      </c>
      <c r="G234" s="106">
        <v>1968</v>
      </c>
      <c r="H234" s="39">
        <v>100</v>
      </c>
      <c r="I234" s="46"/>
      <c r="J234" s="119">
        <v>609432.14</v>
      </c>
      <c r="K234" s="119">
        <v>609432.14</v>
      </c>
    </row>
    <row r="235" spans="1:14" s="16" customFormat="1" ht="31.5" customHeight="1" x14ac:dyDescent="0.25">
      <c r="A235" s="21">
        <v>162</v>
      </c>
      <c r="B235" s="89" t="s">
        <v>520</v>
      </c>
      <c r="C235" s="99" t="s">
        <v>497</v>
      </c>
      <c r="D235" s="87" t="s">
        <v>1772</v>
      </c>
      <c r="E235" s="99"/>
      <c r="F235" s="45" t="s">
        <v>522</v>
      </c>
      <c r="G235" s="45">
        <v>1968</v>
      </c>
      <c r="H235" s="39">
        <v>100</v>
      </c>
      <c r="I235" s="46"/>
      <c r="J235" s="119">
        <v>609432.14</v>
      </c>
      <c r="K235" s="119">
        <v>609432.14</v>
      </c>
    </row>
    <row r="236" spans="1:14" s="16" customFormat="1" ht="31.5" customHeight="1" x14ac:dyDescent="0.25">
      <c r="A236" s="21">
        <v>163</v>
      </c>
      <c r="B236" s="89" t="s">
        <v>523</v>
      </c>
      <c r="C236" s="99" t="s">
        <v>497</v>
      </c>
      <c r="D236" s="87" t="s">
        <v>1772</v>
      </c>
      <c r="E236" s="99"/>
      <c r="F236" s="45" t="s">
        <v>524</v>
      </c>
      <c r="G236" s="45">
        <v>1968</v>
      </c>
      <c r="H236" s="39">
        <v>200</v>
      </c>
      <c r="I236" s="46"/>
      <c r="J236" s="119">
        <v>802900</v>
      </c>
      <c r="K236" s="119">
        <v>802900</v>
      </c>
    </row>
    <row r="237" spans="1:14" s="16" customFormat="1" ht="31.5" customHeight="1" x14ac:dyDescent="0.25">
      <c r="A237" s="21">
        <v>164</v>
      </c>
      <c r="B237" s="89" t="s">
        <v>525</v>
      </c>
      <c r="C237" s="99" t="s">
        <v>497</v>
      </c>
      <c r="D237" s="87" t="s">
        <v>1772</v>
      </c>
      <c r="E237" s="99"/>
      <c r="F237" s="45" t="s">
        <v>526</v>
      </c>
      <c r="G237" s="45">
        <v>1968</v>
      </c>
      <c r="H237" s="39">
        <v>200</v>
      </c>
      <c r="I237" s="46"/>
      <c r="J237" s="119">
        <v>27700</v>
      </c>
      <c r="K237" s="119">
        <v>27700</v>
      </c>
    </row>
    <row r="238" spans="1:14" s="16" customFormat="1" ht="31.5" customHeight="1" x14ac:dyDescent="0.25">
      <c r="A238" s="21">
        <v>165</v>
      </c>
      <c r="B238" s="88" t="s">
        <v>527</v>
      </c>
      <c r="C238" s="100" t="s">
        <v>497</v>
      </c>
      <c r="D238" s="87" t="s">
        <v>1772</v>
      </c>
      <c r="E238" s="100"/>
      <c r="F238" s="23" t="s">
        <v>528</v>
      </c>
      <c r="G238" s="23">
        <v>1968</v>
      </c>
      <c r="H238" s="28">
        <v>200</v>
      </c>
      <c r="I238" s="29"/>
      <c r="J238" s="114">
        <v>132800</v>
      </c>
      <c r="K238" s="114">
        <v>132800</v>
      </c>
    </row>
    <row r="239" spans="1:14" s="16" customFormat="1" ht="31.5" customHeight="1" x14ac:dyDescent="0.25">
      <c r="A239" s="21">
        <v>166</v>
      </c>
      <c r="B239" s="87" t="s">
        <v>529</v>
      </c>
      <c r="C239" s="87" t="s">
        <v>530</v>
      </c>
      <c r="D239" s="87" t="s">
        <v>1772</v>
      </c>
      <c r="E239" s="87" t="s">
        <v>1789</v>
      </c>
      <c r="F239" s="23" t="s">
        <v>531</v>
      </c>
      <c r="G239" s="28">
        <v>1972</v>
      </c>
      <c r="H239" s="28">
        <v>108.5</v>
      </c>
      <c r="I239" s="29"/>
      <c r="J239" s="67">
        <v>280000</v>
      </c>
      <c r="K239" s="67">
        <v>0</v>
      </c>
    </row>
    <row r="240" spans="1:14" s="16" customFormat="1" ht="31.5" customHeight="1" x14ac:dyDescent="0.25">
      <c r="A240" s="21">
        <v>167</v>
      </c>
      <c r="B240" s="88" t="s">
        <v>532</v>
      </c>
      <c r="C240" s="87" t="s">
        <v>533</v>
      </c>
      <c r="D240" s="87" t="s">
        <v>1772</v>
      </c>
      <c r="E240" s="90" t="s">
        <v>1788</v>
      </c>
      <c r="F240" s="26">
        <v>877030007</v>
      </c>
      <c r="G240" s="27">
        <v>1980</v>
      </c>
      <c r="H240" s="29">
        <v>575</v>
      </c>
      <c r="I240" s="29" t="s">
        <v>1698</v>
      </c>
      <c r="J240" s="67"/>
      <c r="K240" s="67"/>
    </row>
    <row r="241" spans="1:14" s="16" customFormat="1" ht="31.5" customHeight="1" x14ac:dyDescent="0.25">
      <c r="A241" s="21">
        <v>168</v>
      </c>
      <c r="B241" s="88" t="s">
        <v>534</v>
      </c>
      <c r="C241" s="87" t="s">
        <v>535</v>
      </c>
      <c r="D241" s="87" t="s">
        <v>1772</v>
      </c>
      <c r="E241" s="87"/>
      <c r="F241" s="23" t="s">
        <v>536</v>
      </c>
      <c r="G241" s="27">
        <v>1987</v>
      </c>
      <c r="H241" s="29">
        <v>2035</v>
      </c>
      <c r="I241" s="29" t="s">
        <v>1581</v>
      </c>
      <c r="J241" s="67"/>
      <c r="K241" s="67"/>
    </row>
    <row r="242" spans="1:14" s="16" customFormat="1" ht="31.5" customHeight="1" x14ac:dyDescent="0.25">
      <c r="A242" s="21">
        <v>169</v>
      </c>
      <c r="B242" s="88" t="s">
        <v>1468</v>
      </c>
      <c r="C242" s="87" t="s">
        <v>535</v>
      </c>
      <c r="D242" s="87" t="s">
        <v>1772</v>
      </c>
      <c r="E242" s="87"/>
      <c r="F242" s="23" t="s">
        <v>1469</v>
      </c>
      <c r="G242" s="27">
        <v>1982</v>
      </c>
      <c r="H242" s="29">
        <v>6900</v>
      </c>
      <c r="I242" s="29"/>
      <c r="J242" s="67">
        <v>7947850</v>
      </c>
      <c r="K242" s="67">
        <v>7947850</v>
      </c>
    </row>
    <row r="243" spans="1:14" s="16" customFormat="1" ht="31.5" customHeight="1" x14ac:dyDescent="0.25">
      <c r="A243" s="21">
        <v>170</v>
      </c>
      <c r="B243" s="88" t="s">
        <v>1470</v>
      </c>
      <c r="C243" s="100" t="s">
        <v>1471</v>
      </c>
      <c r="D243" s="87" t="s">
        <v>1774</v>
      </c>
      <c r="E243" s="100"/>
      <c r="F243" s="23" t="s">
        <v>1472</v>
      </c>
      <c r="G243" s="23" t="s">
        <v>1473</v>
      </c>
      <c r="H243" s="28">
        <v>100</v>
      </c>
      <c r="I243" s="29"/>
      <c r="J243" s="67">
        <v>5259200</v>
      </c>
      <c r="K243" s="67">
        <v>5259200</v>
      </c>
    </row>
    <row r="244" spans="1:14" s="18" customFormat="1" ht="31.5" customHeight="1" x14ac:dyDescent="0.25">
      <c r="A244" s="21">
        <v>171</v>
      </c>
      <c r="B244" s="88" t="s">
        <v>1474</v>
      </c>
      <c r="C244" s="87" t="s">
        <v>1475</v>
      </c>
      <c r="D244" s="87" t="s">
        <v>1774</v>
      </c>
      <c r="E244" s="87" t="s">
        <v>1790</v>
      </c>
      <c r="F244" s="23" t="s">
        <v>1476</v>
      </c>
      <c r="G244" s="23">
        <v>2005</v>
      </c>
      <c r="H244" s="28">
        <v>263.89999999999998</v>
      </c>
      <c r="I244" s="29"/>
      <c r="J244" s="67">
        <v>245107.93</v>
      </c>
      <c r="K244" s="67">
        <v>203439.58</v>
      </c>
      <c r="L244" s="16"/>
      <c r="M244" s="16"/>
      <c r="N244" s="16"/>
    </row>
    <row r="245" spans="1:14" s="18" customFormat="1" ht="31.5" customHeight="1" x14ac:dyDescent="0.25">
      <c r="A245" s="21">
        <v>173</v>
      </c>
      <c r="B245" s="88" t="s">
        <v>556</v>
      </c>
      <c r="C245" s="87" t="s">
        <v>557</v>
      </c>
      <c r="D245" s="87" t="s">
        <v>1774</v>
      </c>
      <c r="E245" s="87" t="s">
        <v>1790</v>
      </c>
      <c r="F245" s="23" t="s">
        <v>524</v>
      </c>
      <c r="G245" s="26">
        <v>1993</v>
      </c>
      <c r="H245" s="28">
        <v>145.80000000000001</v>
      </c>
      <c r="I245" s="29"/>
      <c r="J245" s="67">
        <v>5158200</v>
      </c>
      <c r="K245" s="67">
        <v>5158200</v>
      </c>
      <c r="L245" s="16"/>
      <c r="M245" s="16"/>
      <c r="N245" s="16"/>
    </row>
    <row r="246" spans="1:14" s="18" customFormat="1" ht="31.5" customHeight="1" x14ac:dyDescent="0.25">
      <c r="A246" s="21">
        <v>174</v>
      </c>
      <c r="B246" s="88" t="s">
        <v>558</v>
      </c>
      <c r="C246" s="100" t="s">
        <v>1471</v>
      </c>
      <c r="D246" s="87" t="s">
        <v>1774</v>
      </c>
      <c r="E246" s="100"/>
      <c r="F246" s="23" t="s">
        <v>513</v>
      </c>
      <c r="G246" s="23" t="s">
        <v>634</v>
      </c>
      <c r="H246" s="28">
        <v>200</v>
      </c>
      <c r="I246" s="29"/>
      <c r="J246" s="67">
        <v>1810200</v>
      </c>
      <c r="K246" s="67">
        <v>1810200</v>
      </c>
      <c r="L246" s="16"/>
      <c r="M246" s="16"/>
      <c r="N246" s="16"/>
    </row>
    <row r="247" spans="1:14" s="18" customFormat="1" ht="31.5" customHeight="1" x14ac:dyDescent="0.25">
      <c r="A247" s="21">
        <v>175</v>
      </c>
      <c r="B247" s="88" t="s">
        <v>559</v>
      </c>
      <c r="C247" s="100" t="s">
        <v>1471</v>
      </c>
      <c r="D247" s="87" t="s">
        <v>1774</v>
      </c>
      <c r="E247" s="100"/>
      <c r="F247" s="23" t="s">
        <v>1476</v>
      </c>
      <c r="G247" s="23" t="s">
        <v>560</v>
      </c>
      <c r="H247" s="28">
        <v>200</v>
      </c>
      <c r="I247" s="29"/>
      <c r="J247" s="67">
        <v>131800</v>
      </c>
      <c r="K247" s="67">
        <v>131800</v>
      </c>
      <c r="L247" s="16"/>
      <c r="M247" s="16"/>
      <c r="N247" s="16"/>
    </row>
    <row r="248" spans="1:14" s="18" customFormat="1" ht="49.15" customHeight="1" x14ac:dyDescent="0.25">
      <c r="A248" s="21">
        <v>176</v>
      </c>
      <c r="B248" s="88" t="s">
        <v>816</v>
      </c>
      <c r="C248" s="87" t="s">
        <v>561</v>
      </c>
      <c r="D248" s="87" t="s">
        <v>1774</v>
      </c>
      <c r="E248" s="87" t="s">
        <v>1791</v>
      </c>
      <c r="F248" s="26">
        <v>877030010</v>
      </c>
      <c r="G248" s="23">
        <v>1979</v>
      </c>
      <c r="H248" s="29">
        <v>303.7</v>
      </c>
      <c r="I248" s="29" t="s">
        <v>815</v>
      </c>
      <c r="J248" s="114">
        <v>588951</v>
      </c>
      <c r="K248" s="67">
        <v>0</v>
      </c>
      <c r="L248" s="16"/>
      <c r="M248" s="16"/>
      <c r="N248" s="16"/>
    </row>
    <row r="249" spans="1:14" s="18" customFormat="1" ht="31.5" customHeight="1" x14ac:dyDescent="0.25">
      <c r="A249" s="21">
        <v>177</v>
      </c>
      <c r="B249" s="88" t="s">
        <v>562</v>
      </c>
      <c r="C249" s="87" t="s">
        <v>563</v>
      </c>
      <c r="D249" s="87" t="s">
        <v>1774</v>
      </c>
      <c r="E249" s="87"/>
      <c r="F249" s="23" t="s">
        <v>564</v>
      </c>
      <c r="G249" s="23">
        <v>1984</v>
      </c>
      <c r="H249" s="29">
        <v>3855</v>
      </c>
      <c r="I249" s="29" t="s">
        <v>1584</v>
      </c>
      <c r="J249" s="114"/>
      <c r="K249" s="114"/>
      <c r="L249" s="16"/>
      <c r="M249" s="16"/>
      <c r="N249" s="16"/>
    </row>
    <row r="250" spans="1:14" s="18" customFormat="1" ht="31.5" customHeight="1" x14ac:dyDescent="0.25">
      <c r="A250" s="21">
        <v>178</v>
      </c>
      <c r="B250" s="88" t="s">
        <v>565</v>
      </c>
      <c r="C250" s="87" t="s">
        <v>1582</v>
      </c>
      <c r="D250" s="87" t="s">
        <v>1774</v>
      </c>
      <c r="E250" s="87"/>
      <c r="F250" s="23" t="s">
        <v>566</v>
      </c>
      <c r="G250" s="23">
        <v>1972</v>
      </c>
      <c r="H250" s="29">
        <v>1098</v>
      </c>
      <c r="I250" s="29" t="s">
        <v>1583</v>
      </c>
      <c r="J250" s="114"/>
      <c r="K250" s="114"/>
      <c r="L250" s="16"/>
      <c r="M250" s="16"/>
      <c r="N250" s="16"/>
    </row>
    <row r="251" spans="1:14" s="18" customFormat="1" ht="31.5" customHeight="1" x14ac:dyDescent="0.25">
      <c r="A251" s="21">
        <v>179</v>
      </c>
      <c r="B251" s="88" t="s">
        <v>567</v>
      </c>
      <c r="C251" s="149" t="s">
        <v>691</v>
      </c>
      <c r="D251" s="87" t="s">
        <v>1773</v>
      </c>
      <c r="E251" s="149"/>
      <c r="F251" s="23" t="s">
        <v>692</v>
      </c>
      <c r="G251" s="23" t="s">
        <v>693</v>
      </c>
      <c r="H251" s="28">
        <v>200</v>
      </c>
      <c r="I251" s="29"/>
      <c r="J251" s="67">
        <v>2528400</v>
      </c>
      <c r="K251" s="67">
        <v>2528400</v>
      </c>
      <c r="L251" s="16"/>
      <c r="M251" s="16"/>
      <c r="N251" s="16"/>
    </row>
    <row r="252" spans="1:14" s="18" customFormat="1" ht="31.5" customHeight="1" x14ac:dyDescent="0.25">
      <c r="A252" s="21">
        <v>180</v>
      </c>
      <c r="B252" s="88" t="s">
        <v>694</v>
      </c>
      <c r="C252" s="149" t="s">
        <v>691</v>
      </c>
      <c r="D252" s="87" t="s">
        <v>1773</v>
      </c>
      <c r="E252" s="149"/>
      <c r="F252" s="23" t="s">
        <v>695</v>
      </c>
      <c r="G252" s="23" t="s">
        <v>696</v>
      </c>
      <c r="H252" s="28">
        <v>200</v>
      </c>
      <c r="I252" s="29"/>
      <c r="J252" s="67">
        <v>2904200</v>
      </c>
      <c r="K252" s="67">
        <v>2904200</v>
      </c>
      <c r="L252" s="16"/>
      <c r="M252" s="16"/>
      <c r="N252" s="16"/>
    </row>
    <row r="253" spans="1:14" s="18" customFormat="1" ht="31.5" customHeight="1" x14ac:dyDescent="0.25">
      <c r="A253" s="21">
        <v>181</v>
      </c>
      <c r="B253" s="88" t="s">
        <v>697</v>
      </c>
      <c r="C253" s="149" t="s">
        <v>691</v>
      </c>
      <c r="D253" s="87" t="s">
        <v>1773</v>
      </c>
      <c r="E253" s="149"/>
      <c r="F253" s="23" t="s">
        <v>698</v>
      </c>
      <c r="G253" s="23" t="s">
        <v>699</v>
      </c>
      <c r="H253" s="28">
        <v>200</v>
      </c>
      <c r="I253" s="29"/>
      <c r="J253" s="67">
        <v>1189700</v>
      </c>
      <c r="K253" s="67">
        <v>1189700</v>
      </c>
      <c r="L253" s="16"/>
      <c r="M253" s="16"/>
      <c r="N253" s="16"/>
    </row>
    <row r="254" spans="1:14" s="18" customFormat="1" ht="31.5" customHeight="1" x14ac:dyDescent="0.25">
      <c r="A254" s="21">
        <v>182</v>
      </c>
      <c r="B254" s="88" t="s">
        <v>500</v>
      </c>
      <c r="C254" s="88" t="s">
        <v>700</v>
      </c>
      <c r="D254" s="87" t="s">
        <v>1773</v>
      </c>
      <c r="E254" s="88" t="s">
        <v>1791</v>
      </c>
      <c r="F254" s="23" t="s">
        <v>701</v>
      </c>
      <c r="G254" s="23" t="s">
        <v>555</v>
      </c>
      <c r="H254" s="28">
        <v>396.7</v>
      </c>
      <c r="I254" s="29" t="s">
        <v>702</v>
      </c>
      <c r="J254" s="67">
        <v>295600</v>
      </c>
      <c r="K254" s="67">
        <v>295600</v>
      </c>
      <c r="L254" s="16"/>
      <c r="M254" s="16"/>
      <c r="N254" s="16"/>
    </row>
    <row r="255" spans="1:14" s="18" customFormat="1" ht="31.5" customHeight="1" x14ac:dyDescent="0.25">
      <c r="A255" s="21">
        <v>183</v>
      </c>
      <c r="B255" s="88" t="s">
        <v>517</v>
      </c>
      <c r="C255" s="149" t="s">
        <v>691</v>
      </c>
      <c r="D255" s="87" t="s">
        <v>1773</v>
      </c>
      <c r="E255" s="149"/>
      <c r="F255" s="23" t="s">
        <v>511</v>
      </c>
      <c r="G255" s="26" t="s">
        <v>703</v>
      </c>
      <c r="H255" s="28">
        <v>435.2</v>
      </c>
      <c r="I255" s="29"/>
      <c r="J255" s="67">
        <v>1062500</v>
      </c>
      <c r="K255" s="67">
        <v>1062500</v>
      </c>
      <c r="L255" s="16"/>
      <c r="M255" s="16"/>
      <c r="N255" s="16"/>
    </row>
    <row r="256" spans="1:14" s="16" customFormat="1" ht="31.5" customHeight="1" x14ac:dyDescent="0.25">
      <c r="A256" s="21">
        <v>184</v>
      </c>
      <c r="B256" s="88" t="s">
        <v>704</v>
      </c>
      <c r="C256" s="149" t="s">
        <v>691</v>
      </c>
      <c r="D256" s="87" t="s">
        <v>1773</v>
      </c>
      <c r="E256" s="149"/>
      <c r="F256" s="23" t="s">
        <v>526</v>
      </c>
      <c r="G256" s="23" t="s">
        <v>705</v>
      </c>
      <c r="H256" s="28">
        <v>202.6</v>
      </c>
      <c r="I256" s="29"/>
      <c r="J256" s="67">
        <v>412900</v>
      </c>
      <c r="K256" s="67">
        <v>412900</v>
      </c>
    </row>
    <row r="257" spans="1:13" s="16" customFormat="1" ht="31.5" customHeight="1" x14ac:dyDescent="0.25">
      <c r="A257" s="21">
        <v>185</v>
      </c>
      <c r="B257" s="88" t="s">
        <v>706</v>
      </c>
      <c r="C257" s="149" t="s">
        <v>691</v>
      </c>
      <c r="D257" s="87" t="s">
        <v>1773</v>
      </c>
      <c r="E257" s="149"/>
      <c r="F257" s="23" t="s">
        <v>707</v>
      </c>
      <c r="G257" s="23" t="s">
        <v>708</v>
      </c>
      <c r="H257" s="28">
        <v>200</v>
      </c>
      <c r="I257" s="29"/>
      <c r="J257" s="67">
        <v>164700</v>
      </c>
      <c r="K257" s="67">
        <v>164700</v>
      </c>
    </row>
    <row r="258" spans="1:13" s="16" customFormat="1" ht="31.5" customHeight="1" x14ac:dyDescent="0.25">
      <c r="A258" s="21">
        <v>186</v>
      </c>
      <c r="B258" s="88" t="s">
        <v>1589</v>
      </c>
      <c r="C258" s="88" t="s">
        <v>691</v>
      </c>
      <c r="D258" s="87" t="s">
        <v>1773</v>
      </c>
      <c r="E258" s="88"/>
      <c r="F258" s="23" t="s">
        <v>709</v>
      </c>
      <c r="G258" s="23" t="s">
        <v>710</v>
      </c>
      <c r="H258" s="28">
        <v>1354</v>
      </c>
      <c r="I258" s="29" t="s">
        <v>1590</v>
      </c>
      <c r="J258" s="67"/>
      <c r="K258" s="67"/>
    </row>
    <row r="259" spans="1:13" s="16" customFormat="1" ht="31.5" customHeight="1" x14ac:dyDescent="0.25">
      <c r="A259" s="21">
        <v>187</v>
      </c>
      <c r="B259" s="91" t="s">
        <v>711</v>
      </c>
      <c r="C259" s="150" t="s">
        <v>691</v>
      </c>
      <c r="D259" s="87" t="s">
        <v>1773</v>
      </c>
      <c r="E259" s="150"/>
      <c r="F259" s="48" t="s">
        <v>712</v>
      </c>
      <c r="G259" s="48" t="s">
        <v>637</v>
      </c>
      <c r="H259" s="49">
        <v>200</v>
      </c>
      <c r="I259" s="29"/>
      <c r="J259" s="120">
        <v>200200</v>
      </c>
      <c r="K259" s="120">
        <v>200200</v>
      </c>
    </row>
    <row r="260" spans="1:13" s="16" customFormat="1" ht="31.5" customHeight="1" x14ac:dyDescent="0.25">
      <c r="A260" s="21">
        <v>188</v>
      </c>
      <c r="B260" s="91" t="s">
        <v>1591</v>
      </c>
      <c r="C260" s="150" t="s">
        <v>691</v>
      </c>
      <c r="D260" s="87" t="s">
        <v>1773</v>
      </c>
      <c r="E260" s="150"/>
      <c r="F260" s="48" t="s">
        <v>1991</v>
      </c>
      <c r="G260" s="48">
        <v>1986</v>
      </c>
      <c r="H260" s="49">
        <v>1784</v>
      </c>
      <c r="I260" s="29" t="s">
        <v>1592</v>
      </c>
      <c r="J260" s="120"/>
      <c r="K260" s="120"/>
    </row>
    <row r="261" spans="1:13" s="16" customFormat="1" ht="31.5" customHeight="1" x14ac:dyDescent="0.25">
      <c r="A261" s="21">
        <v>189</v>
      </c>
      <c r="B261" s="88" t="s">
        <v>1497</v>
      </c>
      <c r="C261" s="88" t="s">
        <v>1498</v>
      </c>
      <c r="D261" s="87" t="s">
        <v>1773</v>
      </c>
      <c r="E261" s="88" t="s">
        <v>1792</v>
      </c>
      <c r="F261" s="23" t="s">
        <v>1499</v>
      </c>
      <c r="G261" s="23">
        <v>1998</v>
      </c>
      <c r="H261" s="23">
        <v>119.6</v>
      </c>
      <c r="I261" s="29"/>
      <c r="J261" s="114">
        <v>218147.02</v>
      </c>
      <c r="K261" s="114">
        <v>148339.97</v>
      </c>
    </row>
    <row r="262" spans="1:13" s="16" customFormat="1" ht="31.5" customHeight="1" x14ac:dyDescent="0.25">
      <c r="A262" s="21">
        <v>190</v>
      </c>
      <c r="B262" s="88" t="s">
        <v>523</v>
      </c>
      <c r="C262" s="100" t="s">
        <v>568</v>
      </c>
      <c r="D262" s="100" t="s">
        <v>1775</v>
      </c>
      <c r="E262" s="100"/>
      <c r="F262" s="23" t="s">
        <v>528</v>
      </c>
      <c r="G262" s="26">
        <v>1991</v>
      </c>
      <c r="H262" s="28">
        <v>300</v>
      </c>
      <c r="I262" s="29"/>
      <c r="J262" s="67">
        <v>890500</v>
      </c>
      <c r="K262" s="67">
        <v>890500</v>
      </c>
    </row>
    <row r="263" spans="1:13" s="16" customFormat="1" ht="31.5" customHeight="1" x14ac:dyDescent="0.25">
      <c r="A263" s="21">
        <v>191</v>
      </c>
      <c r="B263" s="88" t="s">
        <v>569</v>
      </c>
      <c r="C263" s="100" t="s">
        <v>568</v>
      </c>
      <c r="D263" s="100" t="s">
        <v>1775</v>
      </c>
      <c r="E263" s="100"/>
      <c r="F263" s="23" t="s">
        <v>570</v>
      </c>
      <c r="G263" s="28">
        <v>1982</v>
      </c>
      <c r="H263" s="28">
        <v>806</v>
      </c>
      <c r="I263" s="29"/>
      <c r="J263" s="114">
        <v>12505.36</v>
      </c>
      <c r="K263" s="114">
        <v>761.95</v>
      </c>
    </row>
    <row r="264" spans="1:13" s="16" customFormat="1" ht="31.5" customHeight="1" x14ac:dyDescent="0.25">
      <c r="A264" s="21">
        <v>192</v>
      </c>
      <c r="B264" s="88" t="s">
        <v>571</v>
      </c>
      <c r="C264" s="87" t="s">
        <v>572</v>
      </c>
      <c r="D264" s="100" t="s">
        <v>1775</v>
      </c>
      <c r="E264" s="87" t="s">
        <v>1794</v>
      </c>
      <c r="F264" s="23" t="s">
        <v>573</v>
      </c>
      <c r="G264" s="28">
        <v>2005</v>
      </c>
      <c r="H264" s="28">
        <v>248</v>
      </c>
      <c r="I264" s="29"/>
      <c r="J264" s="114">
        <v>498632.41</v>
      </c>
      <c r="K264" s="114">
        <v>413864.9</v>
      </c>
    </row>
    <row r="265" spans="1:13" s="16" customFormat="1" ht="31.5" customHeight="1" x14ac:dyDescent="0.25">
      <c r="A265" s="21">
        <v>193</v>
      </c>
      <c r="B265" s="88" t="s">
        <v>574</v>
      </c>
      <c r="C265" s="100" t="s">
        <v>568</v>
      </c>
      <c r="D265" s="100" t="s">
        <v>1775</v>
      </c>
      <c r="E265" s="100"/>
      <c r="F265" s="23" t="s">
        <v>575</v>
      </c>
      <c r="G265" s="28">
        <v>1986</v>
      </c>
      <c r="H265" s="28">
        <v>2085</v>
      </c>
      <c r="I265" s="29" t="s">
        <v>1588</v>
      </c>
      <c r="J265" s="114"/>
      <c r="K265" s="114"/>
    </row>
    <row r="266" spans="1:13" s="16" customFormat="1" ht="31.5" customHeight="1" x14ac:dyDescent="0.25">
      <c r="A266" s="50">
        <v>194</v>
      </c>
      <c r="B266" s="91" t="s">
        <v>2230</v>
      </c>
      <c r="C266" s="136" t="s">
        <v>1536</v>
      </c>
      <c r="D266" s="136" t="s">
        <v>1770</v>
      </c>
      <c r="E266" s="136"/>
      <c r="F266" s="48" t="s">
        <v>1538</v>
      </c>
      <c r="G266" s="48"/>
      <c r="H266" s="49">
        <v>8743</v>
      </c>
      <c r="I266" s="48" t="s">
        <v>2229</v>
      </c>
      <c r="J266" s="137">
        <v>58129.94</v>
      </c>
      <c r="K266" s="120">
        <f>J266</f>
        <v>58129.94</v>
      </c>
    </row>
    <row r="267" spans="1:13" s="16" customFormat="1" ht="31.5" customHeight="1" x14ac:dyDescent="0.25">
      <c r="A267" s="50"/>
      <c r="B267" s="91" t="s">
        <v>2375</v>
      </c>
      <c r="C267" s="136" t="s">
        <v>1536</v>
      </c>
      <c r="D267" s="136" t="s">
        <v>1770</v>
      </c>
      <c r="E267" s="136" t="s">
        <v>1777</v>
      </c>
      <c r="F267" s="48"/>
      <c r="G267" s="48"/>
      <c r="H267" s="49" t="s">
        <v>2226</v>
      </c>
      <c r="I267" s="49" t="s">
        <v>2227</v>
      </c>
      <c r="J267" s="137"/>
      <c r="K267" s="120"/>
    </row>
    <row r="268" spans="1:13" s="16" customFormat="1" ht="31.5" customHeight="1" x14ac:dyDescent="0.25">
      <c r="A268" s="50"/>
      <c r="B268" s="91"/>
      <c r="C268" s="136"/>
      <c r="D268" s="136"/>
      <c r="E268" s="136"/>
      <c r="F268" s="48"/>
      <c r="G268" s="48"/>
      <c r="H268" s="49"/>
      <c r="I268" s="48"/>
      <c r="J268" s="137"/>
      <c r="K268" s="120"/>
    </row>
    <row r="269" spans="1:13" s="16" customFormat="1" ht="31.5" customHeight="1" x14ac:dyDescent="0.25">
      <c r="A269" s="50"/>
      <c r="B269" s="91"/>
      <c r="C269" s="136"/>
      <c r="D269" s="136"/>
      <c r="E269" s="136"/>
      <c r="F269" s="48"/>
      <c r="G269" s="151"/>
      <c r="H269" s="49"/>
      <c r="I269" s="151"/>
      <c r="J269" s="137"/>
      <c r="K269" s="137"/>
    </row>
    <row r="270" spans="1:13" s="43" customFormat="1" ht="31.5" customHeight="1" x14ac:dyDescent="0.25">
      <c r="A270" s="50"/>
      <c r="B270" s="91"/>
      <c r="C270" s="136"/>
      <c r="D270" s="136"/>
      <c r="E270" s="136"/>
      <c r="F270" s="48"/>
      <c r="G270" s="151"/>
      <c r="H270" s="49"/>
      <c r="I270" s="151"/>
      <c r="J270" s="137"/>
      <c r="K270" s="251"/>
    </row>
    <row r="271" spans="1:13" s="130" customFormat="1" ht="31.5" customHeight="1" x14ac:dyDescent="0.3">
      <c r="A271" s="252"/>
      <c r="B271" s="253" t="s">
        <v>1741</v>
      </c>
      <c r="C271" s="254"/>
      <c r="D271" s="254"/>
      <c r="E271" s="254"/>
      <c r="F271" s="255"/>
      <c r="G271" s="255"/>
      <c r="H271" s="254"/>
      <c r="I271" s="255"/>
      <c r="J271" s="256">
        <f>SUM(J12:J270)</f>
        <v>368900961.43000007</v>
      </c>
      <c r="K271" s="256">
        <f>SUM(K12:K270)</f>
        <v>274270196.55999994</v>
      </c>
    </row>
    <row r="272" spans="1:13" s="16" customFormat="1" ht="31.5" customHeight="1" x14ac:dyDescent="0.25">
      <c r="A272" s="56"/>
      <c r="B272" s="92"/>
      <c r="C272" s="101"/>
      <c r="D272" s="101"/>
      <c r="E272" s="101"/>
      <c r="F272" s="57"/>
      <c r="G272" s="72"/>
      <c r="H272" s="58"/>
      <c r="I272" s="55"/>
      <c r="J272" s="76"/>
      <c r="K272" s="76"/>
      <c r="L272" s="52"/>
      <c r="M272" s="52"/>
    </row>
    <row r="273" spans="1:13" s="16" customFormat="1" ht="31.5" customHeight="1" x14ac:dyDescent="0.25">
      <c r="A273" s="52"/>
      <c r="B273" s="93"/>
      <c r="C273" s="102"/>
      <c r="D273" s="102"/>
      <c r="E273" s="102"/>
      <c r="F273" s="284"/>
      <c r="G273" s="284"/>
      <c r="H273" s="284"/>
      <c r="I273" s="284"/>
      <c r="J273" s="284"/>
      <c r="K273" s="284"/>
      <c r="L273" s="52"/>
      <c r="M273" s="52"/>
    </row>
  </sheetData>
  <mergeCells count="4">
    <mergeCell ref="F273:K273"/>
    <mergeCell ref="G1:K1"/>
    <mergeCell ref="G2:K2"/>
    <mergeCell ref="G3:K3"/>
  </mergeCells>
  <phoneticPr fontId="2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3"/>
  <sheetViews>
    <sheetView topLeftCell="G1" workbookViewId="0">
      <pane ySplit="4" topLeftCell="A539" activePane="bottomLeft" state="frozen"/>
      <selection activeCell="O1" sqref="O1"/>
      <selection pane="bottomLeft" activeCell="J541" sqref="J541"/>
    </sheetView>
  </sheetViews>
  <sheetFormatPr defaultColWidth="9.140625" defaultRowHeight="12.75" x14ac:dyDescent="0.2"/>
  <cols>
    <col min="1" max="1" width="4.140625" style="1" customWidth="1"/>
    <col min="2" max="2" width="35.42578125" style="86" customWidth="1"/>
    <col min="3" max="3" width="29.85546875" style="97" customWidth="1"/>
    <col min="4" max="4" width="21.7109375" style="97" customWidth="1"/>
    <col min="5" max="5" width="17.5703125" style="97" customWidth="1"/>
    <col min="6" max="6" width="10.28515625" style="190" customWidth="1"/>
    <col min="7" max="7" width="16.85546875" style="97" customWidth="1"/>
    <col min="8" max="8" width="18" style="4" customWidth="1"/>
    <col min="9" max="9" width="11.140625" style="5" customWidth="1"/>
    <col min="10" max="10" width="13.28515625" style="5" customWidth="1"/>
    <col min="11" max="11" width="22.7109375" style="11" customWidth="1"/>
    <col min="12" max="12" width="21.28515625" style="9" customWidth="1"/>
    <col min="13" max="13" width="24.28515625" style="9" customWidth="1"/>
    <col min="14" max="14" width="20.5703125" style="124" customWidth="1"/>
    <col min="15" max="15" width="17.42578125" style="124" customWidth="1"/>
    <col min="16" max="16" width="17.140625" style="124" customWidth="1"/>
    <col min="17" max="17" width="15.42578125" style="124" customWidth="1"/>
    <col min="18" max="18" width="15.28515625" style="3" hidden="1" customWidth="1"/>
    <col min="19" max="19" width="16.7109375" style="2" hidden="1" customWidth="1"/>
    <col min="20" max="20" width="13.5703125" style="4" customWidth="1"/>
    <col min="21" max="21" width="21.28515625" style="4" customWidth="1"/>
    <col min="22" max="22" width="20.28515625" style="4" customWidth="1"/>
    <col min="23" max="23" width="18.28515625" style="4" customWidth="1"/>
    <col min="24" max="24" width="16" style="4" hidden="1" customWidth="1"/>
    <col min="25" max="16384" width="9.140625" style="4"/>
  </cols>
  <sheetData>
    <row r="1" spans="1:24" s="16" customFormat="1" ht="6.75" customHeight="1" x14ac:dyDescent="0.25">
      <c r="A1" s="52"/>
      <c r="B1" s="93"/>
      <c r="C1" s="102"/>
      <c r="D1" s="102"/>
      <c r="E1" s="102"/>
      <c r="F1" s="193"/>
      <c r="G1" s="102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53"/>
      <c r="S1" s="18"/>
      <c r="U1" s="59"/>
      <c r="V1" s="52"/>
      <c r="W1" s="52"/>
    </row>
    <row r="2" spans="1:24" s="16" customFormat="1" ht="13.5" customHeight="1" thickBot="1" x14ac:dyDescent="0.3">
      <c r="A2" s="52"/>
      <c r="B2" s="93"/>
      <c r="C2" s="102"/>
      <c r="D2" s="102"/>
      <c r="E2" s="102"/>
      <c r="F2" s="193"/>
      <c r="G2" s="102"/>
      <c r="H2" s="54" t="s">
        <v>576</v>
      </c>
      <c r="I2" s="69"/>
      <c r="J2" s="60"/>
      <c r="K2" s="61"/>
      <c r="L2" s="122"/>
      <c r="M2" s="122"/>
      <c r="N2" s="122"/>
      <c r="O2" s="122"/>
      <c r="P2" s="122"/>
      <c r="Q2" s="122"/>
      <c r="R2" s="53"/>
      <c r="S2" s="18"/>
      <c r="U2" s="59"/>
      <c r="V2" s="52"/>
      <c r="W2" s="52"/>
    </row>
    <row r="3" spans="1:24" ht="15" customHeight="1" thickBot="1" x14ac:dyDescent="0.35">
      <c r="N3" s="287" t="s">
        <v>1756</v>
      </c>
      <c r="O3" s="288"/>
      <c r="P3" s="288"/>
      <c r="Q3" s="289"/>
    </row>
    <row r="4" spans="1:24" ht="66.75" customHeight="1" thickBot="1" x14ac:dyDescent="0.25">
      <c r="A4" s="14" t="s">
        <v>1319</v>
      </c>
      <c r="B4" s="14" t="s">
        <v>1320</v>
      </c>
      <c r="C4" s="14" t="s">
        <v>1321</v>
      </c>
      <c r="D4" s="14" t="s">
        <v>1795</v>
      </c>
      <c r="E4" s="14" t="s">
        <v>1796</v>
      </c>
      <c r="F4" s="128" t="s">
        <v>1797</v>
      </c>
      <c r="G4" s="14" t="s">
        <v>1798</v>
      </c>
      <c r="H4" s="14" t="s">
        <v>1322</v>
      </c>
      <c r="I4" s="14" t="s">
        <v>1323</v>
      </c>
      <c r="J4" s="14" t="s">
        <v>1324</v>
      </c>
      <c r="K4" s="141" t="s">
        <v>1325</v>
      </c>
      <c r="L4" s="142" t="s">
        <v>1726</v>
      </c>
      <c r="M4" s="112" t="s">
        <v>1727</v>
      </c>
      <c r="N4" s="145" t="s">
        <v>1730</v>
      </c>
      <c r="O4" s="143" t="s">
        <v>1731</v>
      </c>
      <c r="P4" s="199" t="s">
        <v>1732</v>
      </c>
      <c r="Q4" s="195" t="s">
        <v>1733</v>
      </c>
      <c r="R4" s="6" t="s">
        <v>1326</v>
      </c>
      <c r="S4" s="7" t="s">
        <v>1327</v>
      </c>
    </row>
    <row r="5" spans="1:24" ht="18.75" customHeight="1" x14ac:dyDescent="0.2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22</v>
      </c>
      <c r="M5" s="128">
        <v>23</v>
      </c>
      <c r="N5" s="128">
        <v>26</v>
      </c>
      <c r="O5" s="128">
        <v>27</v>
      </c>
      <c r="P5" s="128">
        <v>28</v>
      </c>
      <c r="Q5" s="128">
        <v>29</v>
      </c>
      <c r="R5" s="6"/>
      <c r="S5" s="8"/>
    </row>
    <row r="6" spans="1:24" s="202" customFormat="1" ht="75.75" customHeight="1" x14ac:dyDescent="0.25">
      <c r="A6" s="21">
        <v>1</v>
      </c>
      <c r="B6" s="88" t="s">
        <v>2180</v>
      </c>
      <c r="C6" s="88" t="s">
        <v>577</v>
      </c>
      <c r="D6" s="88" t="s">
        <v>1770</v>
      </c>
      <c r="E6" s="88" t="s">
        <v>1777</v>
      </c>
      <c r="F6" s="191">
        <v>1</v>
      </c>
      <c r="G6" s="88" t="s">
        <v>2181</v>
      </c>
      <c r="H6" s="23" t="s">
        <v>578</v>
      </c>
      <c r="I6" s="257">
        <v>1987</v>
      </c>
      <c r="J6" s="63">
        <f>3488.1-18.4-54.9-31.4-31.5-37.1-54.4-31.3-54.4</f>
        <v>3174.6999999999994</v>
      </c>
      <c r="K6" s="157" t="s">
        <v>579</v>
      </c>
      <c r="L6" s="67">
        <f>26963460.55-267953.41-752734.44-109693.81-451913.81-532254.04-168198.88-400197.42-665955.01</f>
        <v>23614559.73</v>
      </c>
      <c r="M6" s="67">
        <f>26963460.55-209003.66-752734.55-109693.81-451913.81-532254.04-168198.88-400197.42-665955.01+0.11</f>
        <v>23673509.48</v>
      </c>
      <c r="N6" s="67"/>
      <c r="O6" s="67"/>
      <c r="P6" s="67"/>
      <c r="Q6" s="67"/>
      <c r="R6" s="21"/>
      <c r="S6" s="36"/>
      <c r="T6" s="203"/>
      <c r="U6" s="204"/>
      <c r="V6" s="205"/>
      <c r="W6" s="205"/>
      <c r="X6" s="16"/>
    </row>
    <row r="7" spans="1:24" s="222" customFormat="1" ht="75.75" customHeight="1" x14ac:dyDescent="0.25">
      <c r="A7" s="21"/>
      <c r="B7" s="88" t="s">
        <v>2179</v>
      </c>
      <c r="C7" s="88" t="s">
        <v>577</v>
      </c>
      <c r="D7" s="88" t="s">
        <v>1770</v>
      </c>
      <c r="E7" s="88" t="s">
        <v>1777</v>
      </c>
      <c r="F7" s="191">
        <v>1</v>
      </c>
      <c r="G7" s="88">
        <v>6</v>
      </c>
      <c r="H7" s="23" t="s">
        <v>2391</v>
      </c>
      <c r="I7" s="257">
        <v>1987</v>
      </c>
      <c r="J7" s="63">
        <v>31.4</v>
      </c>
      <c r="K7" s="157"/>
      <c r="L7" s="67"/>
      <c r="M7" s="67"/>
      <c r="N7" s="67"/>
      <c r="O7" s="67"/>
      <c r="P7" s="67"/>
      <c r="Q7" s="67"/>
      <c r="R7" s="21"/>
      <c r="S7" s="36"/>
      <c r="T7" s="228"/>
      <c r="U7" s="223"/>
      <c r="V7" s="224"/>
      <c r="W7" s="224"/>
      <c r="X7" s="16"/>
    </row>
    <row r="8" spans="1:24" s="202" customFormat="1" ht="75.75" customHeight="1" x14ac:dyDescent="0.25">
      <c r="A8" s="21"/>
      <c r="B8" s="88" t="s">
        <v>168</v>
      </c>
      <c r="C8" s="88" t="s">
        <v>577</v>
      </c>
      <c r="D8" s="88" t="s">
        <v>1770</v>
      </c>
      <c r="E8" s="88" t="s">
        <v>1777</v>
      </c>
      <c r="F8" s="191">
        <v>1</v>
      </c>
      <c r="G8" s="88">
        <v>2</v>
      </c>
      <c r="H8" s="23"/>
      <c r="I8" s="257">
        <v>1987</v>
      </c>
      <c r="J8" s="63">
        <v>31.4</v>
      </c>
      <c r="K8" s="157"/>
      <c r="L8" s="67">
        <v>109693.81</v>
      </c>
      <c r="M8" s="67">
        <v>109693.81</v>
      </c>
      <c r="N8" s="67">
        <v>109693.81</v>
      </c>
      <c r="O8" s="67">
        <v>109693.81</v>
      </c>
      <c r="P8" s="67"/>
      <c r="Q8" s="67"/>
      <c r="R8" s="21"/>
      <c r="S8" s="36"/>
      <c r="T8" s="203"/>
      <c r="U8" s="204"/>
      <c r="V8" s="205"/>
      <c r="W8" s="205"/>
      <c r="X8" s="16"/>
    </row>
    <row r="9" spans="1:24" s="202" customFormat="1" ht="75.75" customHeight="1" x14ac:dyDescent="0.25">
      <c r="A9" s="21"/>
      <c r="B9" s="88" t="s">
        <v>2122</v>
      </c>
      <c r="C9" s="88" t="s">
        <v>577</v>
      </c>
      <c r="D9" s="88" t="s">
        <v>1770</v>
      </c>
      <c r="E9" s="88" t="s">
        <v>1777</v>
      </c>
      <c r="F9" s="191">
        <v>1</v>
      </c>
      <c r="G9" s="88">
        <v>10</v>
      </c>
      <c r="H9" s="23"/>
      <c r="I9" s="257">
        <v>1987</v>
      </c>
      <c r="J9" s="63">
        <v>31.5</v>
      </c>
      <c r="K9" s="157"/>
      <c r="L9" s="67">
        <v>451913.81</v>
      </c>
      <c r="M9" s="67">
        <v>451913.81</v>
      </c>
      <c r="N9" s="67">
        <v>451913.81</v>
      </c>
      <c r="O9" s="67">
        <v>451913.81</v>
      </c>
      <c r="P9" s="67"/>
      <c r="Q9" s="67"/>
      <c r="R9" s="21"/>
      <c r="S9" s="36"/>
      <c r="T9" s="203"/>
      <c r="U9" s="204"/>
      <c r="V9" s="205"/>
      <c r="W9" s="205"/>
      <c r="X9" s="16"/>
    </row>
    <row r="10" spans="1:24" s="202" customFormat="1" ht="75.75" customHeight="1" x14ac:dyDescent="0.25">
      <c r="A10" s="21"/>
      <c r="B10" s="88" t="s">
        <v>2123</v>
      </c>
      <c r="C10" s="88" t="s">
        <v>577</v>
      </c>
      <c r="D10" s="88" t="s">
        <v>1770</v>
      </c>
      <c r="E10" s="88" t="s">
        <v>1777</v>
      </c>
      <c r="F10" s="191">
        <v>1</v>
      </c>
      <c r="G10" s="88">
        <v>18</v>
      </c>
      <c r="H10" s="23"/>
      <c r="I10" s="257">
        <v>1987</v>
      </c>
      <c r="J10" s="63">
        <v>37.1</v>
      </c>
      <c r="K10" s="157"/>
      <c r="L10" s="67">
        <v>532254.04</v>
      </c>
      <c r="M10" s="67">
        <v>532254.04</v>
      </c>
      <c r="N10" s="67">
        <v>532254.04</v>
      </c>
      <c r="O10" s="67">
        <v>532254.04</v>
      </c>
      <c r="P10" s="67"/>
      <c r="Q10" s="67"/>
      <c r="R10" s="21"/>
      <c r="S10" s="36"/>
      <c r="T10" s="203"/>
      <c r="U10" s="204"/>
      <c r="V10" s="205"/>
      <c r="W10" s="205"/>
      <c r="X10" s="16"/>
    </row>
    <row r="11" spans="1:24" s="202" customFormat="1" ht="75.75" customHeight="1" x14ac:dyDescent="0.25">
      <c r="A11" s="21"/>
      <c r="B11" s="88" t="s">
        <v>2124</v>
      </c>
      <c r="C11" s="88" t="s">
        <v>577</v>
      </c>
      <c r="D11" s="88" t="s">
        <v>1770</v>
      </c>
      <c r="E11" s="88" t="s">
        <v>1777</v>
      </c>
      <c r="F11" s="191">
        <v>1</v>
      </c>
      <c r="G11" s="88">
        <v>40</v>
      </c>
      <c r="H11" s="23"/>
      <c r="I11" s="257">
        <v>1987</v>
      </c>
      <c r="J11" s="63">
        <v>54.4</v>
      </c>
      <c r="K11" s="157"/>
      <c r="L11" s="67">
        <v>168198.88</v>
      </c>
      <c r="M11" s="67">
        <v>168198.88</v>
      </c>
      <c r="N11" s="67">
        <v>168198.88</v>
      </c>
      <c r="O11" s="67">
        <v>168198.88</v>
      </c>
      <c r="P11" s="67"/>
      <c r="Q11" s="67"/>
      <c r="R11" s="21"/>
      <c r="S11" s="36"/>
      <c r="T11" s="203"/>
      <c r="U11" s="204"/>
      <c r="V11" s="205"/>
      <c r="W11" s="205"/>
      <c r="X11" s="16"/>
    </row>
    <row r="12" spans="1:24" s="202" customFormat="1" ht="75.75" customHeight="1" x14ac:dyDescent="0.25">
      <c r="A12" s="21"/>
      <c r="B12" s="88" t="s">
        <v>2126</v>
      </c>
      <c r="C12" s="88" t="s">
        <v>577</v>
      </c>
      <c r="D12" s="88" t="s">
        <v>1770</v>
      </c>
      <c r="E12" s="88" t="s">
        <v>1777</v>
      </c>
      <c r="F12" s="191">
        <v>1</v>
      </c>
      <c r="G12" s="88">
        <v>47</v>
      </c>
      <c r="H12" s="23"/>
      <c r="I12" s="257">
        <v>1987</v>
      </c>
      <c r="J12" s="63">
        <v>31.3</v>
      </c>
      <c r="K12" s="157"/>
      <c r="L12" s="67">
        <v>400197.42</v>
      </c>
      <c r="M12" s="67">
        <v>400197.42</v>
      </c>
      <c r="N12" s="67">
        <v>400197.42</v>
      </c>
      <c r="O12" s="67">
        <v>400197.42</v>
      </c>
      <c r="P12" s="67"/>
      <c r="Q12" s="67"/>
      <c r="R12" s="21"/>
      <c r="S12" s="36"/>
      <c r="T12" s="203"/>
      <c r="U12" s="204"/>
      <c r="V12" s="205"/>
      <c r="W12" s="205"/>
      <c r="X12" s="16"/>
    </row>
    <row r="13" spans="1:24" s="202" customFormat="1" ht="75.75" customHeight="1" x14ac:dyDescent="0.25">
      <c r="A13" s="21"/>
      <c r="B13" s="88" t="s">
        <v>2125</v>
      </c>
      <c r="C13" s="88" t="s">
        <v>577</v>
      </c>
      <c r="D13" s="88" t="s">
        <v>1770</v>
      </c>
      <c r="E13" s="88" t="s">
        <v>1777</v>
      </c>
      <c r="F13" s="191">
        <v>1</v>
      </c>
      <c r="G13" s="88">
        <v>48</v>
      </c>
      <c r="H13" s="23"/>
      <c r="I13" s="257">
        <v>1987</v>
      </c>
      <c r="J13" s="63">
        <v>54.4</v>
      </c>
      <c r="K13" s="157"/>
      <c r="L13" s="67">
        <v>665955.01</v>
      </c>
      <c r="M13" s="67">
        <v>665955.01</v>
      </c>
      <c r="N13" s="67">
        <v>665955.01</v>
      </c>
      <c r="O13" s="67">
        <v>665955.01</v>
      </c>
      <c r="P13" s="67"/>
      <c r="Q13" s="67"/>
      <c r="R13" s="21"/>
      <c r="S13" s="36"/>
      <c r="T13" s="203"/>
      <c r="U13" s="204"/>
      <c r="V13" s="205"/>
      <c r="W13" s="205"/>
      <c r="X13" s="16"/>
    </row>
    <row r="14" spans="1:24" s="202" customFormat="1" ht="75.75" customHeight="1" x14ac:dyDescent="0.25">
      <c r="A14" s="21"/>
      <c r="B14" s="88" t="s">
        <v>2076</v>
      </c>
      <c r="C14" s="88" t="s">
        <v>577</v>
      </c>
      <c r="D14" s="88" t="s">
        <v>1770</v>
      </c>
      <c r="E14" s="88" t="s">
        <v>1777</v>
      </c>
      <c r="F14" s="191">
        <v>1</v>
      </c>
      <c r="G14" s="88">
        <v>26</v>
      </c>
      <c r="H14" s="23"/>
      <c r="I14" s="257"/>
      <c r="J14" s="63">
        <v>54.9</v>
      </c>
      <c r="K14" s="157"/>
      <c r="L14" s="67">
        <v>752734.44</v>
      </c>
      <c r="M14" s="67">
        <v>752734.44</v>
      </c>
      <c r="N14" s="67">
        <v>752734.44</v>
      </c>
      <c r="O14" s="67">
        <v>752734.44</v>
      </c>
      <c r="P14" s="67"/>
      <c r="Q14" s="67"/>
      <c r="R14" s="21"/>
      <c r="S14" s="36"/>
      <c r="T14" s="203"/>
      <c r="U14" s="204"/>
      <c r="V14" s="205"/>
      <c r="W14" s="205"/>
      <c r="X14" s="16"/>
    </row>
    <row r="15" spans="1:24" s="246" customFormat="1" ht="117" customHeight="1" x14ac:dyDescent="0.25">
      <c r="A15" s="21">
        <v>2</v>
      </c>
      <c r="B15" s="88" t="s">
        <v>2224</v>
      </c>
      <c r="C15" s="88" t="s">
        <v>580</v>
      </c>
      <c r="D15" s="88" t="s">
        <v>1770</v>
      </c>
      <c r="E15" s="88" t="s">
        <v>1777</v>
      </c>
      <c r="F15" s="191">
        <v>3</v>
      </c>
      <c r="G15" s="258" t="s">
        <v>2225</v>
      </c>
      <c r="H15" s="23" t="s">
        <v>581</v>
      </c>
      <c r="I15" s="257">
        <v>1986</v>
      </c>
      <c r="J15" s="63">
        <f>2811-36.4-53.9-40-39.3-39</f>
        <v>2602.3999999999996</v>
      </c>
      <c r="K15" s="161" t="s">
        <v>582</v>
      </c>
      <c r="L15" s="67">
        <f>111419.77-522211.51-659834.1-573858.8-563816.27-498648.54</f>
        <v>-2706949.45</v>
      </c>
      <c r="M15" s="67">
        <f>111419.77-522211.51-659834.1-573858.8-563816.27-498648.54</f>
        <v>-2706949.45</v>
      </c>
      <c r="N15" s="67"/>
      <c r="O15" s="67"/>
      <c r="P15" s="67"/>
      <c r="Q15" s="67"/>
      <c r="R15" s="244"/>
      <c r="S15" s="245"/>
      <c r="U15" s="247"/>
      <c r="V15" s="248"/>
      <c r="W15" s="248"/>
    </row>
    <row r="16" spans="1:24" s="202" customFormat="1" ht="87.75" customHeight="1" x14ac:dyDescent="0.25">
      <c r="A16" s="21"/>
      <c r="B16" s="88" t="s">
        <v>2127</v>
      </c>
      <c r="C16" s="88" t="s">
        <v>595</v>
      </c>
      <c r="D16" s="88" t="s">
        <v>1770</v>
      </c>
      <c r="E16" s="88" t="s">
        <v>1777</v>
      </c>
      <c r="F16" s="191">
        <v>5</v>
      </c>
      <c r="G16" s="88">
        <v>2</v>
      </c>
      <c r="H16" s="23"/>
      <c r="I16" s="257">
        <v>1987</v>
      </c>
      <c r="J16" s="63">
        <v>54.7</v>
      </c>
      <c r="K16" s="157"/>
      <c r="L16" s="67">
        <v>669627.55000000005</v>
      </c>
      <c r="M16" s="67">
        <v>669627.55000000005</v>
      </c>
      <c r="N16" s="67">
        <v>669627.55000000005</v>
      </c>
      <c r="O16" s="67">
        <v>669627.55000000005</v>
      </c>
      <c r="P16" s="67"/>
      <c r="Q16" s="67"/>
      <c r="R16" s="21"/>
      <c r="S16" s="36"/>
      <c r="U16" s="204"/>
      <c r="V16" s="205"/>
      <c r="W16" s="205"/>
      <c r="X16" s="16"/>
    </row>
    <row r="17" spans="1:24" s="202" customFormat="1" ht="63.75" customHeight="1" x14ac:dyDescent="0.25">
      <c r="A17" s="21"/>
      <c r="B17" s="88" t="s">
        <v>2128</v>
      </c>
      <c r="C17" s="88" t="s">
        <v>595</v>
      </c>
      <c r="D17" s="88" t="s">
        <v>1770</v>
      </c>
      <c r="E17" s="88" t="s">
        <v>1777</v>
      </c>
      <c r="F17" s="191">
        <v>5</v>
      </c>
      <c r="G17" s="88">
        <v>7</v>
      </c>
      <c r="H17" s="23"/>
      <c r="I17" s="257">
        <v>1987</v>
      </c>
      <c r="J17" s="63">
        <v>73.2</v>
      </c>
      <c r="K17" s="157"/>
      <c r="L17" s="67">
        <v>872590.12</v>
      </c>
      <c r="M17" s="67">
        <v>872590.12</v>
      </c>
      <c r="N17" s="67">
        <v>872590.12</v>
      </c>
      <c r="O17" s="67">
        <v>872590.12</v>
      </c>
      <c r="P17" s="67"/>
      <c r="Q17" s="67"/>
      <c r="R17" s="21"/>
      <c r="S17" s="36"/>
      <c r="U17" s="204"/>
      <c r="V17" s="205"/>
      <c r="W17" s="205"/>
      <c r="X17" s="16"/>
    </row>
    <row r="18" spans="1:24" s="202" customFormat="1" ht="76.5" customHeight="1" x14ac:dyDescent="0.25">
      <c r="A18" s="21"/>
      <c r="B18" s="88" t="s">
        <v>2129</v>
      </c>
      <c r="C18" s="88" t="s">
        <v>595</v>
      </c>
      <c r="D18" s="88" t="s">
        <v>1770</v>
      </c>
      <c r="E18" s="88" t="s">
        <v>1777</v>
      </c>
      <c r="F18" s="191">
        <v>5</v>
      </c>
      <c r="G18" s="88">
        <v>10</v>
      </c>
      <c r="H18" s="23"/>
      <c r="I18" s="257">
        <v>1987</v>
      </c>
      <c r="J18" s="63">
        <v>54.7</v>
      </c>
      <c r="K18" s="157"/>
      <c r="L18" s="67">
        <v>751360.84</v>
      </c>
      <c r="M18" s="67">
        <v>751360.84</v>
      </c>
      <c r="N18" s="67">
        <v>751360.84</v>
      </c>
      <c r="O18" s="67">
        <v>751360.84</v>
      </c>
      <c r="P18" s="67"/>
      <c r="Q18" s="67"/>
      <c r="R18" s="21"/>
      <c r="S18" s="36"/>
      <c r="U18" s="204"/>
      <c r="V18" s="205"/>
      <c r="W18" s="205"/>
      <c r="X18" s="16"/>
    </row>
    <row r="19" spans="1:24" s="202" customFormat="1" ht="74.25" customHeight="1" x14ac:dyDescent="0.25">
      <c r="A19" s="21"/>
      <c r="B19" s="88" t="s">
        <v>2130</v>
      </c>
      <c r="C19" s="88" t="s">
        <v>595</v>
      </c>
      <c r="D19" s="88" t="s">
        <v>1770</v>
      </c>
      <c r="E19" s="88" t="s">
        <v>1777</v>
      </c>
      <c r="F19" s="191">
        <v>5</v>
      </c>
      <c r="G19" s="88">
        <v>11</v>
      </c>
      <c r="H19" s="23"/>
      <c r="I19" s="257">
        <v>1987</v>
      </c>
      <c r="J19" s="63">
        <v>54.7</v>
      </c>
      <c r="K19" s="157"/>
      <c r="L19" s="67">
        <v>751360.84</v>
      </c>
      <c r="M19" s="67">
        <v>751360.84</v>
      </c>
      <c r="N19" s="67">
        <v>751360.84</v>
      </c>
      <c r="O19" s="67">
        <v>751360.84</v>
      </c>
      <c r="P19" s="67"/>
      <c r="Q19" s="67"/>
      <c r="R19" s="21"/>
      <c r="S19" s="36"/>
      <c r="U19" s="204"/>
      <c r="V19" s="205"/>
      <c r="W19" s="205"/>
      <c r="X19" s="16"/>
    </row>
    <row r="20" spans="1:24" s="202" customFormat="1" ht="84.75" customHeight="1" x14ac:dyDescent="0.25">
      <c r="A20" s="21"/>
      <c r="B20" s="88" t="s">
        <v>2131</v>
      </c>
      <c r="C20" s="88" t="s">
        <v>595</v>
      </c>
      <c r="D20" s="88" t="s">
        <v>1770</v>
      </c>
      <c r="E20" s="88" t="s">
        <v>1777</v>
      </c>
      <c r="F20" s="191">
        <v>5</v>
      </c>
      <c r="G20" s="88">
        <v>15</v>
      </c>
      <c r="H20" s="23"/>
      <c r="I20" s="257">
        <v>1987</v>
      </c>
      <c r="J20" s="63">
        <v>73.400000000000006</v>
      </c>
      <c r="K20" s="157"/>
      <c r="L20" s="67">
        <v>874974.24</v>
      </c>
      <c r="M20" s="67">
        <v>874974.24</v>
      </c>
      <c r="N20" s="67">
        <v>874974.24</v>
      </c>
      <c r="O20" s="67">
        <v>874974.24</v>
      </c>
      <c r="P20" s="67"/>
      <c r="Q20" s="67"/>
      <c r="R20" s="21"/>
      <c r="S20" s="36"/>
      <c r="U20" s="204"/>
      <c r="V20" s="205"/>
      <c r="W20" s="205"/>
      <c r="X20" s="16"/>
    </row>
    <row r="21" spans="1:24" s="222" customFormat="1" ht="84.75" customHeight="1" x14ac:dyDescent="0.25">
      <c r="A21" s="21"/>
      <c r="B21" s="88" t="s">
        <v>2208</v>
      </c>
      <c r="C21" s="88" t="s">
        <v>595</v>
      </c>
      <c r="D21" s="88" t="s">
        <v>1770</v>
      </c>
      <c r="E21" s="88" t="s">
        <v>1777</v>
      </c>
      <c r="F21" s="191">
        <v>5</v>
      </c>
      <c r="G21" s="88">
        <v>23</v>
      </c>
      <c r="H21" s="23"/>
      <c r="I21" s="257">
        <v>1987</v>
      </c>
      <c r="J21" s="63">
        <v>31.8</v>
      </c>
      <c r="K21" s="157"/>
      <c r="L21" s="67">
        <v>456217.75</v>
      </c>
      <c r="M21" s="67">
        <v>456217.75</v>
      </c>
      <c r="N21" s="67">
        <v>456217.75</v>
      </c>
      <c r="O21" s="67">
        <v>456217.75</v>
      </c>
      <c r="P21" s="67"/>
      <c r="Q21" s="67"/>
      <c r="R21" s="21"/>
      <c r="S21" s="36"/>
      <c r="U21" s="223"/>
      <c r="V21" s="224"/>
      <c r="W21" s="224"/>
      <c r="X21" s="16"/>
    </row>
    <row r="22" spans="1:24" s="202" customFormat="1" ht="50.25" customHeight="1" x14ac:dyDescent="0.25">
      <c r="A22" s="21"/>
      <c r="B22" s="88" t="s">
        <v>2132</v>
      </c>
      <c r="C22" s="88" t="s">
        <v>595</v>
      </c>
      <c r="D22" s="88" t="s">
        <v>1770</v>
      </c>
      <c r="E22" s="88" t="s">
        <v>1777</v>
      </c>
      <c r="F22" s="191">
        <v>5</v>
      </c>
      <c r="G22" s="88">
        <v>27</v>
      </c>
      <c r="H22" s="23"/>
      <c r="I22" s="257">
        <v>1987</v>
      </c>
      <c r="J22" s="63">
        <v>31.8</v>
      </c>
      <c r="K22" s="157"/>
      <c r="L22" s="67">
        <v>456217.75</v>
      </c>
      <c r="M22" s="67">
        <v>456217.75</v>
      </c>
      <c r="N22" s="67">
        <v>456217.75</v>
      </c>
      <c r="O22" s="67">
        <v>456217.75</v>
      </c>
      <c r="P22" s="67"/>
      <c r="Q22" s="67"/>
      <c r="R22" s="21"/>
      <c r="S22" s="36"/>
      <c r="U22" s="204"/>
      <c r="V22" s="205"/>
      <c r="W22" s="205"/>
      <c r="X22" s="16"/>
    </row>
    <row r="23" spans="1:24" s="202" customFormat="1" ht="66" customHeight="1" x14ac:dyDescent="0.25">
      <c r="A23" s="21"/>
      <c r="B23" s="88" t="s">
        <v>2133</v>
      </c>
      <c r="C23" s="88" t="s">
        <v>595</v>
      </c>
      <c r="D23" s="88" t="s">
        <v>1770</v>
      </c>
      <c r="E23" s="88" t="s">
        <v>1777</v>
      </c>
      <c r="F23" s="191">
        <v>5</v>
      </c>
      <c r="G23" s="88">
        <v>47</v>
      </c>
      <c r="H23" s="23"/>
      <c r="I23" s="257">
        <v>1987</v>
      </c>
      <c r="J23" s="63">
        <v>55</v>
      </c>
      <c r="K23" s="157"/>
      <c r="L23" s="67">
        <v>755481.65</v>
      </c>
      <c r="M23" s="67">
        <v>755481.65</v>
      </c>
      <c r="N23" s="67">
        <v>755481.65</v>
      </c>
      <c r="O23" s="67">
        <v>755481.65</v>
      </c>
      <c r="P23" s="67"/>
      <c r="Q23" s="67"/>
      <c r="R23" s="21"/>
      <c r="S23" s="36"/>
      <c r="U23" s="204"/>
      <c r="V23" s="205"/>
      <c r="W23" s="205"/>
      <c r="X23" s="16"/>
    </row>
    <row r="24" spans="1:24" s="202" customFormat="1" ht="66.75" customHeight="1" x14ac:dyDescent="0.25">
      <c r="A24" s="21">
        <v>3</v>
      </c>
      <c r="B24" s="88" t="s">
        <v>2209</v>
      </c>
      <c r="C24" s="88" t="s">
        <v>595</v>
      </c>
      <c r="D24" s="88" t="s">
        <v>1770</v>
      </c>
      <c r="E24" s="88" t="s">
        <v>1777</v>
      </c>
      <c r="F24" s="191">
        <v>5</v>
      </c>
      <c r="G24" s="88" t="s">
        <v>2210</v>
      </c>
      <c r="H24" s="23" t="s">
        <v>596</v>
      </c>
      <c r="I24" s="257">
        <v>1987</v>
      </c>
      <c r="J24" s="63">
        <f>3240.8-54.7-73.2-54.7-54.7-73.4-31.8-55-54.6-31.8</f>
        <v>2756.9000000000005</v>
      </c>
      <c r="K24" s="157" t="s">
        <v>597</v>
      </c>
      <c r="L24" s="67">
        <f>14321624.89-669627.55-872590.12-751360.84-751360.84-874974.24-456217.75-755481.65-168671.72-456217.75</f>
        <v>8565122.4299999997</v>
      </c>
      <c r="M24" s="67">
        <f>14321624.89-669627.55-872590.12-751360.84-751360.84-874974.24-456217.75-755481.65-168671.72-456217.75</f>
        <v>8565122.4299999997</v>
      </c>
      <c r="N24" s="67"/>
      <c r="O24" s="67"/>
      <c r="P24" s="67"/>
      <c r="Q24" s="67"/>
      <c r="R24" s="21"/>
      <c r="S24" s="36"/>
      <c r="T24" s="203"/>
      <c r="U24" s="204"/>
      <c r="V24" s="205"/>
      <c r="W24" s="205"/>
      <c r="X24" s="16"/>
    </row>
    <row r="25" spans="1:24" s="202" customFormat="1" ht="66.75" customHeight="1" x14ac:dyDescent="0.25">
      <c r="A25" s="21"/>
      <c r="B25" s="88" t="s">
        <v>2083</v>
      </c>
      <c r="C25" s="88" t="s">
        <v>595</v>
      </c>
      <c r="D25" s="88" t="s">
        <v>1770</v>
      </c>
      <c r="E25" s="88" t="s">
        <v>1777</v>
      </c>
      <c r="F25" s="191">
        <v>5</v>
      </c>
      <c r="G25" s="88">
        <v>45</v>
      </c>
      <c r="H25" s="23"/>
      <c r="I25" s="257"/>
      <c r="J25" s="63">
        <v>54.8</v>
      </c>
      <c r="K25" s="157"/>
      <c r="L25" s="67"/>
      <c r="M25" s="67"/>
      <c r="N25" s="67"/>
      <c r="O25" s="67"/>
      <c r="P25" s="67"/>
      <c r="Q25" s="67"/>
      <c r="R25" s="21"/>
      <c r="S25" s="36"/>
      <c r="T25" s="203"/>
      <c r="U25" s="204"/>
      <c r="V25" s="205"/>
      <c r="W25" s="205"/>
      <c r="X25" s="16"/>
    </row>
    <row r="26" spans="1:24" s="222" customFormat="1" ht="66.75" customHeight="1" x14ac:dyDescent="0.25">
      <c r="A26" s="21"/>
      <c r="B26" s="88" t="s">
        <v>2184</v>
      </c>
      <c r="C26" s="88" t="s">
        <v>595</v>
      </c>
      <c r="D26" s="88" t="s">
        <v>1770</v>
      </c>
      <c r="E26" s="88" t="s">
        <v>1777</v>
      </c>
      <c r="F26" s="191">
        <v>5</v>
      </c>
      <c r="G26" s="88">
        <v>6</v>
      </c>
      <c r="H26" s="23"/>
      <c r="I26" s="257"/>
      <c r="J26" s="63">
        <v>36.700000000000003</v>
      </c>
      <c r="K26" s="157"/>
      <c r="L26" s="67"/>
      <c r="M26" s="67"/>
      <c r="N26" s="67"/>
      <c r="O26" s="67"/>
      <c r="P26" s="67"/>
      <c r="Q26" s="67"/>
      <c r="R26" s="21"/>
      <c r="S26" s="36"/>
      <c r="T26" s="228"/>
      <c r="U26" s="223"/>
      <c r="V26" s="224"/>
      <c r="W26" s="224"/>
      <c r="X26" s="16"/>
    </row>
    <row r="27" spans="1:24" s="222" customFormat="1" ht="66.75" customHeight="1" x14ac:dyDescent="0.25">
      <c r="A27" s="21"/>
      <c r="B27" s="88" t="s">
        <v>2185</v>
      </c>
      <c r="C27" s="88" t="s">
        <v>595</v>
      </c>
      <c r="D27" s="88" t="s">
        <v>1770</v>
      </c>
      <c r="E27" s="88" t="s">
        <v>1777</v>
      </c>
      <c r="F27" s="191">
        <v>5</v>
      </c>
      <c r="G27" s="88">
        <v>41</v>
      </c>
      <c r="H27" s="23" t="s">
        <v>2392</v>
      </c>
      <c r="I27" s="257"/>
      <c r="J27" s="63">
        <v>54.8</v>
      </c>
      <c r="K27" s="157"/>
      <c r="L27" s="67"/>
      <c r="M27" s="67"/>
      <c r="N27" s="67"/>
      <c r="O27" s="67"/>
      <c r="P27" s="67"/>
      <c r="Q27" s="67"/>
      <c r="R27" s="21"/>
      <c r="S27" s="36"/>
      <c r="T27" s="228"/>
      <c r="U27" s="223"/>
      <c r="V27" s="224"/>
      <c r="W27" s="224"/>
      <c r="X27" s="16"/>
    </row>
    <row r="28" spans="1:24" s="222" customFormat="1" ht="66.75" customHeight="1" x14ac:dyDescent="0.25">
      <c r="A28" s="21"/>
      <c r="B28" s="88" t="s">
        <v>2169</v>
      </c>
      <c r="C28" s="88" t="s">
        <v>595</v>
      </c>
      <c r="D28" s="88" t="s">
        <v>1770</v>
      </c>
      <c r="E28" s="88" t="s">
        <v>1777</v>
      </c>
      <c r="F28" s="191">
        <v>5</v>
      </c>
      <c r="G28" s="88">
        <v>56</v>
      </c>
      <c r="H28" s="23"/>
      <c r="I28" s="257"/>
      <c r="J28" s="63">
        <v>54.6</v>
      </c>
      <c r="K28" s="157"/>
      <c r="L28" s="67">
        <v>168671.72</v>
      </c>
      <c r="M28" s="67">
        <v>168671.72</v>
      </c>
      <c r="N28" s="67">
        <v>168671.72</v>
      </c>
      <c r="O28" s="67">
        <v>168671.72</v>
      </c>
      <c r="P28" s="67"/>
      <c r="Q28" s="67"/>
      <c r="R28" s="21"/>
      <c r="S28" s="36"/>
      <c r="T28" s="228"/>
      <c r="U28" s="223"/>
      <c r="V28" s="224"/>
      <c r="W28" s="224"/>
      <c r="X28" s="16"/>
    </row>
    <row r="29" spans="1:24" s="16" customFormat="1" ht="61.5" customHeight="1" x14ac:dyDescent="0.25">
      <c r="A29" s="21">
        <v>4</v>
      </c>
      <c r="B29" s="88" t="s">
        <v>598</v>
      </c>
      <c r="C29" s="88" t="s">
        <v>1882</v>
      </c>
      <c r="D29" s="88" t="s">
        <v>1770</v>
      </c>
      <c r="E29" s="88" t="s">
        <v>1777</v>
      </c>
      <c r="F29" s="191">
        <v>6</v>
      </c>
      <c r="G29" s="88" t="s">
        <v>1869</v>
      </c>
      <c r="H29" s="23" t="s">
        <v>599</v>
      </c>
      <c r="I29" s="257">
        <v>1973</v>
      </c>
      <c r="J29" s="63">
        <v>1714.2</v>
      </c>
      <c r="K29" s="157" t="s">
        <v>600</v>
      </c>
      <c r="L29" s="67">
        <v>9092548.0800000001</v>
      </c>
      <c r="M29" s="67">
        <v>9092548.0800000001</v>
      </c>
      <c r="N29" s="67"/>
      <c r="O29" s="67"/>
      <c r="P29" s="67"/>
      <c r="Q29" s="67"/>
      <c r="R29" s="21"/>
      <c r="S29" s="36"/>
      <c r="T29" s="40"/>
      <c r="U29" s="22"/>
      <c r="V29" s="56"/>
      <c r="W29" s="56"/>
    </row>
    <row r="30" spans="1:24" s="16" customFormat="1" ht="70.5" customHeight="1" x14ac:dyDescent="0.25">
      <c r="A30" s="21">
        <v>5</v>
      </c>
      <c r="B30" s="88" t="s">
        <v>601</v>
      </c>
      <c r="C30" s="88" t="s">
        <v>1881</v>
      </c>
      <c r="D30" s="88" t="s">
        <v>1770</v>
      </c>
      <c r="E30" s="88" t="s">
        <v>1777</v>
      </c>
      <c r="F30" s="191">
        <v>8</v>
      </c>
      <c r="G30" s="88" t="s">
        <v>1870</v>
      </c>
      <c r="H30" s="23" t="s">
        <v>602</v>
      </c>
      <c r="I30" s="257">
        <v>1978</v>
      </c>
      <c r="J30" s="63">
        <v>1782.9</v>
      </c>
      <c r="K30" s="157" t="s">
        <v>603</v>
      </c>
      <c r="L30" s="67">
        <v>7245796.6299999999</v>
      </c>
      <c r="M30" s="67">
        <v>7245796.6299999999</v>
      </c>
      <c r="N30" s="67"/>
      <c r="O30" s="67"/>
      <c r="P30" s="67"/>
      <c r="Q30" s="67"/>
      <c r="R30" s="21"/>
      <c r="S30" s="36"/>
      <c r="T30" s="40"/>
      <c r="U30" s="22"/>
      <c r="V30" s="56"/>
      <c r="W30" s="56"/>
    </row>
    <row r="31" spans="1:24" s="202" customFormat="1" ht="70.5" customHeight="1" x14ac:dyDescent="0.25">
      <c r="A31" s="21"/>
      <c r="B31" s="88" t="s">
        <v>2134</v>
      </c>
      <c r="C31" s="88" t="s">
        <v>1880</v>
      </c>
      <c r="D31" s="88" t="s">
        <v>1770</v>
      </c>
      <c r="E31" s="88" t="s">
        <v>1777</v>
      </c>
      <c r="F31" s="191">
        <v>10</v>
      </c>
      <c r="G31" s="88">
        <v>11</v>
      </c>
      <c r="H31" s="23"/>
      <c r="I31" s="257">
        <v>1981</v>
      </c>
      <c r="J31" s="63">
        <v>54.5</v>
      </c>
      <c r="K31" s="157"/>
      <c r="L31" s="67">
        <v>748613.64</v>
      </c>
      <c r="M31" s="67">
        <v>748613.64</v>
      </c>
      <c r="N31" s="67">
        <v>748613.64</v>
      </c>
      <c r="O31" s="67">
        <v>748613.64</v>
      </c>
      <c r="P31" s="67"/>
      <c r="Q31" s="67"/>
      <c r="R31" s="21"/>
      <c r="S31" s="36"/>
      <c r="U31" s="204"/>
      <c r="V31" s="205"/>
      <c r="W31" s="205"/>
      <c r="X31" s="16"/>
    </row>
    <row r="32" spans="1:24" s="202" customFormat="1" ht="70.5" customHeight="1" x14ac:dyDescent="0.25">
      <c r="A32" s="21"/>
      <c r="B32" s="88" t="s">
        <v>2104</v>
      </c>
      <c r="C32" s="88" t="s">
        <v>1880</v>
      </c>
      <c r="D32" s="88" t="s">
        <v>1770</v>
      </c>
      <c r="E32" s="88" t="s">
        <v>1777</v>
      </c>
      <c r="F32" s="191">
        <v>10</v>
      </c>
      <c r="G32" s="88">
        <v>15</v>
      </c>
      <c r="H32" s="23"/>
      <c r="I32" s="257">
        <v>1981</v>
      </c>
      <c r="J32" s="63">
        <v>54.5</v>
      </c>
      <c r="K32" s="157"/>
      <c r="L32" s="67">
        <v>667179.18999999994</v>
      </c>
      <c r="M32" s="67">
        <v>667179.18999999994</v>
      </c>
      <c r="N32" s="67">
        <v>667179.18999999994</v>
      </c>
      <c r="O32" s="67">
        <v>667179.18999999994</v>
      </c>
      <c r="P32" s="67"/>
      <c r="Q32" s="67"/>
      <c r="R32" s="21"/>
      <c r="S32" s="36"/>
      <c r="U32" s="204"/>
      <c r="V32" s="205"/>
      <c r="W32" s="205"/>
      <c r="X32" s="16"/>
    </row>
    <row r="33" spans="1:24" s="202" customFormat="1" ht="70.5" customHeight="1" x14ac:dyDescent="0.25">
      <c r="A33" s="21"/>
      <c r="B33" s="88" t="s">
        <v>2135</v>
      </c>
      <c r="C33" s="88" t="s">
        <v>1880</v>
      </c>
      <c r="D33" s="88" t="s">
        <v>1770</v>
      </c>
      <c r="E33" s="88" t="s">
        <v>1777</v>
      </c>
      <c r="F33" s="191">
        <v>10</v>
      </c>
      <c r="G33" s="88">
        <v>31</v>
      </c>
      <c r="H33" s="23"/>
      <c r="I33" s="257">
        <v>1981</v>
      </c>
      <c r="J33" s="63">
        <v>54.6</v>
      </c>
      <c r="K33" s="157"/>
      <c r="L33" s="67">
        <v>668403.37</v>
      </c>
      <c r="M33" s="67">
        <v>668403.37</v>
      </c>
      <c r="N33" s="67">
        <v>668403.37</v>
      </c>
      <c r="O33" s="67">
        <v>668403.37</v>
      </c>
      <c r="P33" s="67"/>
      <c r="Q33" s="67"/>
      <c r="R33" s="21"/>
      <c r="S33" s="36"/>
      <c r="U33" s="204"/>
      <c r="V33" s="205"/>
      <c r="W33" s="205"/>
      <c r="X33" s="16"/>
    </row>
    <row r="34" spans="1:24" s="202" customFormat="1" ht="70.5" customHeight="1" x14ac:dyDescent="0.25">
      <c r="A34" s="21"/>
      <c r="B34" s="88" t="s">
        <v>2136</v>
      </c>
      <c r="C34" s="88" t="s">
        <v>1880</v>
      </c>
      <c r="D34" s="88" t="s">
        <v>1770</v>
      </c>
      <c r="E34" s="88" t="s">
        <v>1777</v>
      </c>
      <c r="F34" s="191">
        <v>10</v>
      </c>
      <c r="G34" s="88">
        <v>41</v>
      </c>
      <c r="H34" s="23"/>
      <c r="I34" s="257">
        <v>1981</v>
      </c>
      <c r="J34" s="63">
        <v>54.5</v>
      </c>
      <c r="K34" s="157"/>
      <c r="L34" s="67">
        <v>748613.64</v>
      </c>
      <c r="M34" s="67">
        <v>748613.64</v>
      </c>
      <c r="N34" s="67">
        <v>748613.64</v>
      </c>
      <c r="O34" s="67">
        <v>748613.64</v>
      </c>
      <c r="P34" s="67"/>
      <c r="Q34" s="67"/>
      <c r="R34" s="21"/>
      <c r="S34" s="36"/>
      <c r="U34" s="204"/>
      <c r="V34" s="205"/>
      <c r="W34" s="205"/>
      <c r="X34" s="16"/>
    </row>
    <row r="35" spans="1:24" s="202" customFormat="1" ht="70.5" customHeight="1" x14ac:dyDescent="0.25">
      <c r="A35" s="21"/>
      <c r="B35" s="88" t="s">
        <v>2137</v>
      </c>
      <c r="C35" s="88" t="s">
        <v>1880</v>
      </c>
      <c r="D35" s="88" t="s">
        <v>1770</v>
      </c>
      <c r="E35" s="88" t="s">
        <v>1777</v>
      </c>
      <c r="F35" s="191">
        <v>10</v>
      </c>
      <c r="G35" s="88">
        <v>16</v>
      </c>
      <c r="H35" s="23"/>
      <c r="I35" s="257">
        <v>1981</v>
      </c>
      <c r="J35" s="63">
        <v>54.3</v>
      </c>
      <c r="K35" s="157"/>
      <c r="L35" s="67">
        <v>664730.82999999996</v>
      </c>
      <c r="M35" s="67">
        <v>664730.82999999996</v>
      </c>
      <c r="N35" s="67">
        <v>664730.82999999996</v>
      </c>
      <c r="O35" s="67">
        <v>664730.82999999996</v>
      </c>
      <c r="P35" s="67"/>
      <c r="Q35" s="67"/>
      <c r="R35" s="21"/>
      <c r="S35" s="36"/>
      <c r="U35" s="204"/>
      <c r="V35" s="205"/>
      <c r="W35" s="205"/>
      <c r="X35" s="16"/>
    </row>
    <row r="36" spans="1:24" s="202" customFormat="1" ht="69" customHeight="1" x14ac:dyDescent="0.25">
      <c r="A36" s="21">
        <v>6</v>
      </c>
      <c r="B36" s="88" t="s">
        <v>2138</v>
      </c>
      <c r="C36" s="88" t="s">
        <v>1880</v>
      </c>
      <c r="D36" s="88" t="s">
        <v>1770</v>
      </c>
      <c r="E36" s="88" t="s">
        <v>1777</v>
      </c>
      <c r="F36" s="191">
        <v>10</v>
      </c>
      <c r="G36" s="88" t="s">
        <v>2139</v>
      </c>
      <c r="H36" s="23" t="s">
        <v>604</v>
      </c>
      <c r="I36" s="257">
        <v>1981</v>
      </c>
      <c r="J36" s="63">
        <f>3198.1-54.5-54.5-54.6-54.5-54.3</f>
        <v>2925.7</v>
      </c>
      <c r="K36" s="157" t="s">
        <v>605</v>
      </c>
      <c r="L36" s="67">
        <f>15794409.06-748613.64-667179.19-668403.37-748613.64-664730.83</f>
        <v>12296868.390000001</v>
      </c>
      <c r="M36" s="67">
        <f>15794409.06-748613.64-667179.19-668403.37-748613.64-664730.83</f>
        <v>12296868.390000001</v>
      </c>
      <c r="N36" s="67"/>
      <c r="O36" s="67"/>
      <c r="P36" s="67"/>
      <c r="Q36" s="67"/>
      <c r="R36" s="21"/>
      <c r="S36" s="36"/>
      <c r="U36" s="204"/>
      <c r="V36" s="205"/>
      <c r="W36" s="205"/>
      <c r="X36" s="16"/>
    </row>
    <row r="37" spans="1:24" s="202" customFormat="1" ht="69" customHeight="1" x14ac:dyDescent="0.25">
      <c r="A37" s="21"/>
      <c r="B37" s="88" t="s">
        <v>2140</v>
      </c>
      <c r="C37" s="88" t="s">
        <v>1879</v>
      </c>
      <c r="D37" s="88" t="s">
        <v>1770</v>
      </c>
      <c r="E37" s="88" t="s">
        <v>1777</v>
      </c>
      <c r="F37" s="191">
        <v>17</v>
      </c>
      <c r="G37" s="88">
        <v>4</v>
      </c>
      <c r="H37" s="23"/>
      <c r="I37" s="257">
        <v>1977</v>
      </c>
      <c r="J37" s="63">
        <v>44.2</v>
      </c>
      <c r="K37" s="157"/>
      <c r="L37" s="67">
        <v>456982.47</v>
      </c>
      <c r="M37" s="67">
        <v>456982.47</v>
      </c>
      <c r="N37" s="67">
        <v>456982.47</v>
      </c>
      <c r="O37" s="67">
        <v>456982.47</v>
      </c>
      <c r="P37" s="67"/>
      <c r="Q37" s="67"/>
      <c r="R37" s="21"/>
      <c r="S37" s="36"/>
      <c r="U37" s="204"/>
      <c r="V37" s="205"/>
      <c r="W37" s="205"/>
      <c r="X37" s="16"/>
    </row>
    <row r="38" spans="1:24" s="202" customFormat="1" ht="69" customHeight="1" x14ac:dyDescent="0.25">
      <c r="A38" s="21"/>
      <c r="B38" s="88" t="s">
        <v>2141</v>
      </c>
      <c r="C38" s="88" t="s">
        <v>1879</v>
      </c>
      <c r="D38" s="88" t="s">
        <v>1770</v>
      </c>
      <c r="E38" s="88" t="s">
        <v>1777</v>
      </c>
      <c r="F38" s="191">
        <v>17</v>
      </c>
      <c r="G38" s="88">
        <v>23</v>
      </c>
      <c r="H38" s="23"/>
      <c r="I38" s="257">
        <v>1977</v>
      </c>
      <c r="J38" s="63">
        <v>42.1</v>
      </c>
      <c r="K38" s="157"/>
      <c r="L38" s="67">
        <v>435270.64</v>
      </c>
      <c r="M38" s="67">
        <v>435270.64</v>
      </c>
      <c r="N38" s="67">
        <v>435270.64</v>
      </c>
      <c r="O38" s="67">
        <v>435270.64</v>
      </c>
      <c r="P38" s="67"/>
      <c r="Q38" s="67"/>
      <c r="R38" s="21"/>
      <c r="S38" s="36"/>
      <c r="U38" s="204"/>
      <c r="V38" s="205"/>
      <c r="W38" s="205"/>
      <c r="X38" s="16"/>
    </row>
    <row r="39" spans="1:24" s="202" customFormat="1" ht="69" customHeight="1" x14ac:dyDescent="0.25">
      <c r="A39" s="21"/>
      <c r="B39" s="88" t="s">
        <v>2089</v>
      </c>
      <c r="C39" s="88" t="s">
        <v>1879</v>
      </c>
      <c r="D39" s="88" t="s">
        <v>1770</v>
      </c>
      <c r="E39" s="88" t="s">
        <v>1777</v>
      </c>
      <c r="F39" s="191">
        <v>17</v>
      </c>
      <c r="G39" s="88">
        <v>26</v>
      </c>
      <c r="H39" s="23"/>
      <c r="I39" s="257">
        <v>1977</v>
      </c>
      <c r="J39" s="63">
        <v>43.5</v>
      </c>
      <c r="K39" s="157"/>
      <c r="L39" s="67">
        <v>449745.2</v>
      </c>
      <c r="M39" s="67">
        <v>449745.2</v>
      </c>
      <c r="N39" s="67">
        <v>449745.2</v>
      </c>
      <c r="O39" s="67">
        <v>449745.2</v>
      </c>
      <c r="P39" s="67"/>
      <c r="Q39" s="67"/>
      <c r="R39" s="21"/>
      <c r="S39" s="36"/>
      <c r="U39" s="204"/>
      <c r="V39" s="205"/>
      <c r="W39" s="205"/>
      <c r="X39" s="16"/>
    </row>
    <row r="40" spans="1:24" s="246" customFormat="1" ht="63" customHeight="1" x14ac:dyDescent="0.25">
      <c r="A40" s="21">
        <v>7</v>
      </c>
      <c r="B40" s="88" t="s">
        <v>2142</v>
      </c>
      <c r="C40" s="88" t="s">
        <v>1879</v>
      </c>
      <c r="D40" s="88" t="s">
        <v>1770</v>
      </c>
      <c r="E40" s="88" t="s">
        <v>1777</v>
      </c>
      <c r="F40" s="191">
        <v>17</v>
      </c>
      <c r="G40" s="88" t="s">
        <v>2143</v>
      </c>
      <c r="H40" s="23" t="s">
        <v>606</v>
      </c>
      <c r="I40" s="257">
        <v>1977</v>
      </c>
      <c r="J40" s="63">
        <f>1765.2-44.2-42.1-43.5</f>
        <v>1635.4</v>
      </c>
      <c r="K40" s="161" t="s">
        <v>607</v>
      </c>
      <c r="L40" s="67">
        <f>101953.4-456982.47-435270.64-449745.2</f>
        <v>-1240044.9099999999</v>
      </c>
      <c r="M40" s="67">
        <f>101953.4-456982.47-435270.64-449745.2</f>
        <v>-1240044.9099999999</v>
      </c>
      <c r="N40" s="67"/>
      <c r="O40" s="67"/>
      <c r="P40" s="67"/>
      <c r="Q40" s="67"/>
      <c r="R40" s="244"/>
      <c r="S40" s="245"/>
      <c r="U40" s="247"/>
      <c r="V40" s="248"/>
      <c r="W40" s="248"/>
    </row>
    <row r="41" spans="1:24" s="222" customFormat="1" ht="63" customHeight="1" x14ac:dyDescent="0.25">
      <c r="A41" s="21"/>
      <c r="B41" s="88" t="s">
        <v>2186</v>
      </c>
      <c r="C41" s="88" t="s">
        <v>1876</v>
      </c>
      <c r="D41" s="88" t="s">
        <v>1770</v>
      </c>
      <c r="E41" s="88" t="s">
        <v>1777</v>
      </c>
      <c r="F41" s="191">
        <v>19</v>
      </c>
      <c r="G41" s="88">
        <v>6</v>
      </c>
      <c r="H41" s="23" t="s">
        <v>2383</v>
      </c>
      <c r="I41" s="257">
        <v>1947</v>
      </c>
      <c r="J41" s="63">
        <v>72.400000000000006</v>
      </c>
      <c r="K41" s="157"/>
      <c r="L41" s="67"/>
      <c r="M41" s="67"/>
      <c r="N41" s="67"/>
      <c r="O41" s="67"/>
      <c r="P41" s="67"/>
      <c r="Q41" s="67"/>
      <c r="R41" s="21"/>
      <c r="S41" s="36"/>
      <c r="U41" s="223"/>
      <c r="V41" s="224"/>
      <c r="W41" s="224"/>
      <c r="X41" s="16"/>
    </row>
    <row r="42" spans="1:24" s="16" customFormat="1" ht="65.25" customHeight="1" x14ac:dyDescent="0.25">
      <c r="A42" s="21">
        <v>8</v>
      </c>
      <c r="B42" s="88" t="s">
        <v>2187</v>
      </c>
      <c r="C42" s="88" t="s">
        <v>1876</v>
      </c>
      <c r="D42" s="88" t="s">
        <v>1770</v>
      </c>
      <c r="E42" s="88" t="s">
        <v>1777</v>
      </c>
      <c r="F42" s="191">
        <v>19</v>
      </c>
      <c r="G42" s="88" t="s">
        <v>2188</v>
      </c>
      <c r="H42" s="23" t="s">
        <v>608</v>
      </c>
      <c r="I42" s="257">
        <v>1947</v>
      </c>
      <c r="J42" s="63">
        <v>638.29999999999995</v>
      </c>
      <c r="K42" s="157" t="s">
        <v>609</v>
      </c>
      <c r="L42" s="67">
        <v>11554.34</v>
      </c>
      <c r="M42" s="67">
        <v>11554.34</v>
      </c>
      <c r="N42" s="67"/>
      <c r="O42" s="67"/>
      <c r="P42" s="67"/>
      <c r="Q42" s="67"/>
      <c r="R42" s="21"/>
      <c r="S42" s="36"/>
      <c r="T42" s="40"/>
      <c r="U42" s="22"/>
      <c r="V42" s="56"/>
      <c r="W42" s="56"/>
    </row>
    <row r="43" spans="1:24" s="222" customFormat="1" ht="65.25" customHeight="1" x14ac:dyDescent="0.25">
      <c r="A43" s="21"/>
      <c r="B43" s="88" t="s">
        <v>2134</v>
      </c>
      <c r="C43" s="88" t="s">
        <v>1875</v>
      </c>
      <c r="D43" s="88" t="s">
        <v>1770</v>
      </c>
      <c r="E43" s="88" t="s">
        <v>1777</v>
      </c>
      <c r="F43" s="191">
        <v>21</v>
      </c>
      <c r="G43" s="88">
        <v>11</v>
      </c>
      <c r="H43" s="23"/>
      <c r="I43" s="257">
        <v>1993</v>
      </c>
      <c r="J43" s="63">
        <v>58.9</v>
      </c>
      <c r="K43" s="157"/>
      <c r="L43" s="67">
        <v>178721.26</v>
      </c>
      <c r="M43" s="67">
        <v>178721.26</v>
      </c>
      <c r="N43" s="67">
        <v>178721.26</v>
      </c>
      <c r="O43" s="67">
        <v>178721.26</v>
      </c>
      <c r="P43" s="67"/>
      <c r="Q43" s="67"/>
      <c r="R43" s="21"/>
      <c r="S43" s="36"/>
      <c r="U43" s="223"/>
      <c r="V43" s="224"/>
      <c r="W43" s="224"/>
      <c r="X43" s="16"/>
    </row>
    <row r="44" spans="1:24" s="222" customFormat="1" ht="65.25" customHeight="1" x14ac:dyDescent="0.25">
      <c r="A44" s="21"/>
      <c r="B44" s="88" t="s">
        <v>2137</v>
      </c>
      <c r="C44" s="88" t="s">
        <v>1875</v>
      </c>
      <c r="D44" s="88" t="s">
        <v>1770</v>
      </c>
      <c r="E44" s="88" t="s">
        <v>1777</v>
      </c>
      <c r="F44" s="191">
        <v>21</v>
      </c>
      <c r="G44" s="88">
        <v>16</v>
      </c>
      <c r="H44" s="23" t="s">
        <v>2384</v>
      </c>
      <c r="I44" s="257">
        <v>1993</v>
      </c>
      <c r="J44" s="63">
        <v>76.099999999999994</v>
      </c>
      <c r="K44" s="157"/>
      <c r="L44" s="67"/>
      <c r="M44" s="67"/>
      <c r="N44" s="67"/>
      <c r="O44" s="67"/>
      <c r="P44" s="67"/>
      <c r="Q44" s="67"/>
      <c r="R44" s="21"/>
      <c r="S44" s="36"/>
      <c r="U44" s="223"/>
      <c r="V44" s="224"/>
      <c r="W44" s="224"/>
      <c r="X44" s="16"/>
    </row>
    <row r="45" spans="1:24" s="222" customFormat="1" ht="64.5" customHeight="1" x14ac:dyDescent="0.25">
      <c r="A45" s="21">
        <v>9</v>
      </c>
      <c r="B45" s="88" t="s">
        <v>2189</v>
      </c>
      <c r="C45" s="88" t="s">
        <v>1875</v>
      </c>
      <c r="D45" s="88" t="s">
        <v>1770</v>
      </c>
      <c r="E45" s="88" t="s">
        <v>1777</v>
      </c>
      <c r="F45" s="191">
        <v>21</v>
      </c>
      <c r="G45" s="88" t="s">
        <v>2190</v>
      </c>
      <c r="H45" s="23" t="s">
        <v>610</v>
      </c>
      <c r="I45" s="257">
        <v>1993</v>
      </c>
      <c r="J45" s="63">
        <f>2533-58.9</f>
        <v>2474.1</v>
      </c>
      <c r="K45" s="157" t="s">
        <v>611</v>
      </c>
      <c r="L45" s="67">
        <f>876567.68-178721.26</f>
        <v>697846.42</v>
      </c>
      <c r="M45" s="67">
        <f>876567.68-178721.26</f>
        <v>697846.42</v>
      </c>
      <c r="N45" s="67"/>
      <c r="O45" s="67"/>
      <c r="P45" s="67"/>
      <c r="Q45" s="67"/>
      <c r="R45" s="21"/>
      <c r="S45" s="36"/>
      <c r="U45" s="223"/>
      <c r="V45" s="224"/>
      <c r="W45" s="224"/>
      <c r="X45" s="16"/>
    </row>
    <row r="46" spans="1:24" s="222" customFormat="1" ht="64.5" customHeight="1" x14ac:dyDescent="0.25">
      <c r="A46" s="21"/>
      <c r="B46" s="88" t="s">
        <v>2146</v>
      </c>
      <c r="C46" s="88" t="s">
        <v>1877</v>
      </c>
      <c r="D46" s="88" t="s">
        <v>1770</v>
      </c>
      <c r="E46" s="88" t="s">
        <v>1777</v>
      </c>
      <c r="F46" s="191">
        <v>23</v>
      </c>
      <c r="G46" s="88">
        <v>11</v>
      </c>
      <c r="H46" s="23"/>
      <c r="I46" s="257">
        <v>1965</v>
      </c>
      <c r="J46" s="63">
        <v>44.2</v>
      </c>
      <c r="K46" s="157"/>
      <c r="L46" s="67">
        <v>607132.53</v>
      </c>
      <c r="M46" s="67">
        <v>607132.53</v>
      </c>
      <c r="N46" s="67">
        <v>607132.53</v>
      </c>
      <c r="O46" s="67">
        <v>607132.53</v>
      </c>
      <c r="P46" s="67"/>
      <c r="Q46" s="67"/>
      <c r="R46" s="21"/>
      <c r="S46" s="36"/>
      <c r="U46" s="223"/>
      <c r="V46" s="224"/>
      <c r="W46" s="224"/>
      <c r="X46" s="16"/>
    </row>
    <row r="47" spans="1:24" s="222" customFormat="1" ht="70.5" customHeight="1" x14ac:dyDescent="0.25">
      <c r="A47" s="21">
        <v>10</v>
      </c>
      <c r="B47" s="88" t="s">
        <v>2144</v>
      </c>
      <c r="C47" s="88" t="s">
        <v>1877</v>
      </c>
      <c r="D47" s="88" t="s">
        <v>1770</v>
      </c>
      <c r="E47" s="88" t="s">
        <v>1777</v>
      </c>
      <c r="F47" s="191">
        <v>23</v>
      </c>
      <c r="G47" s="88" t="s">
        <v>2145</v>
      </c>
      <c r="H47" s="23" t="s">
        <v>612</v>
      </c>
      <c r="I47" s="257">
        <v>1965</v>
      </c>
      <c r="J47" s="63">
        <f>1673.6-44.2</f>
        <v>1629.3999999999999</v>
      </c>
      <c r="K47" s="157" t="s">
        <v>613</v>
      </c>
      <c r="L47" s="67">
        <f>2944771.67-607132.53</f>
        <v>2337639.1399999997</v>
      </c>
      <c r="M47" s="67">
        <f>2944771.67-607132.53</f>
        <v>2337639.1399999997</v>
      </c>
      <c r="N47" s="67"/>
      <c r="O47" s="67"/>
      <c r="P47" s="67"/>
      <c r="Q47" s="67"/>
      <c r="R47" s="21"/>
      <c r="S47" s="36"/>
      <c r="U47" s="223"/>
      <c r="V47" s="224"/>
      <c r="W47" s="224"/>
      <c r="X47" s="16"/>
    </row>
    <row r="48" spans="1:24" s="222" customFormat="1" ht="70.5" customHeight="1" x14ac:dyDescent="0.25">
      <c r="A48" s="21"/>
      <c r="B48" s="88" t="s">
        <v>2101</v>
      </c>
      <c r="C48" s="88" t="s">
        <v>1878</v>
      </c>
      <c r="D48" s="88" t="s">
        <v>1770</v>
      </c>
      <c r="E48" s="88" t="s">
        <v>1777</v>
      </c>
      <c r="F48" s="191">
        <v>25</v>
      </c>
      <c r="G48" s="88">
        <v>4</v>
      </c>
      <c r="H48" s="23"/>
      <c r="I48" s="257">
        <v>1947</v>
      </c>
      <c r="J48" s="63">
        <v>74.099999999999994</v>
      </c>
      <c r="K48" s="157"/>
      <c r="L48" s="67">
        <v>501307.25</v>
      </c>
      <c r="M48" s="67">
        <v>501307.25</v>
      </c>
      <c r="N48" s="67">
        <v>501307.25</v>
      </c>
      <c r="O48" s="67">
        <v>501307.25</v>
      </c>
      <c r="P48" s="67"/>
      <c r="Q48" s="67"/>
      <c r="R48" s="21"/>
      <c r="S48" s="36"/>
      <c r="U48" s="223"/>
      <c r="V48" s="224"/>
      <c r="W48" s="224"/>
      <c r="X48" s="16"/>
    </row>
    <row r="49" spans="1:24" s="222" customFormat="1" ht="70.5" customHeight="1" x14ac:dyDescent="0.25">
      <c r="A49" s="21"/>
      <c r="B49" s="88" t="s">
        <v>2111</v>
      </c>
      <c r="C49" s="88" t="s">
        <v>1878</v>
      </c>
      <c r="D49" s="88" t="s">
        <v>1770</v>
      </c>
      <c r="E49" s="88" t="s">
        <v>1777</v>
      </c>
      <c r="F49" s="191">
        <v>25</v>
      </c>
      <c r="G49" s="88">
        <v>6</v>
      </c>
      <c r="H49" s="23"/>
      <c r="I49" s="257">
        <v>1947</v>
      </c>
      <c r="J49" s="63">
        <v>73.3</v>
      </c>
      <c r="K49" s="157"/>
      <c r="L49" s="67">
        <v>210941.22</v>
      </c>
      <c r="M49" s="67">
        <v>210941.22</v>
      </c>
      <c r="N49" s="67">
        <v>210941.22</v>
      </c>
      <c r="O49" s="67">
        <v>210941.22</v>
      </c>
      <c r="P49" s="67"/>
      <c r="Q49" s="67"/>
      <c r="R49" s="21"/>
      <c r="S49" s="36"/>
      <c r="U49" s="223"/>
      <c r="V49" s="224"/>
      <c r="W49" s="224"/>
      <c r="X49" s="16"/>
    </row>
    <row r="50" spans="1:24" s="222" customFormat="1" ht="70.5" customHeight="1" x14ac:dyDescent="0.25">
      <c r="A50" s="21"/>
      <c r="B50" s="88" t="s">
        <v>2147</v>
      </c>
      <c r="C50" s="88" t="s">
        <v>1878</v>
      </c>
      <c r="D50" s="88" t="s">
        <v>1770</v>
      </c>
      <c r="E50" s="88" t="s">
        <v>1777</v>
      </c>
      <c r="F50" s="191">
        <v>25</v>
      </c>
      <c r="G50" s="88">
        <v>8</v>
      </c>
      <c r="H50" s="23"/>
      <c r="I50" s="257">
        <v>1947</v>
      </c>
      <c r="J50" s="63">
        <v>73.5</v>
      </c>
      <c r="K50" s="157"/>
      <c r="L50" s="67">
        <v>497248.08</v>
      </c>
      <c r="M50" s="67">
        <v>497248.08</v>
      </c>
      <c r="N50" s="67">
        <v>497248.08</v>
      </c>
      <c r="O50" s="67">
        <v>497248.08</v>
      </c>
      <c r="P50" s="67"/>
      <c r="Q50" s="67"/>
      <c r="R50" s="21"/>
      <c r="S50" s="36"/>
      <c r="U50" s="223"/>
      <c r="V50" s="224"/>
      <c r="W50" s="224"/>
      <c r="X50" s="16"/>
    </row>
    <row r="51" spans="1:24" s="222" customFormat="1" ht="63" customHeight="1" x14ac:dyDescent="0.25">
      <c r="A51" s="21">
        <v>11</v>
      </c>
      <c r="B51" s="88" t="s">
        <v>2159</v>
      </c>
      <c r="C51" s="88" t="s">
        <v>1878</v>
      </c>
      <c r="D51" s="88" t="s">
        <v>1770</v>
      </c>
      <c r="E51" s="88" t="s">
        <v>1777</v>
      </c>
      <c r="F51" s="191">
        <v>25</v>
      </c>
      <c r="G51" s="88" t="s">
        <v>2148</v>
      </c>
      <c r="H51" s="23" t="s">
        <v>614</v>
      </c>
      <c r="I51" s="257">
        <v>1947</v>
      </c>
      <c r="J51" s="63">
        <f>646.9-74.1-73.3-73.5</f>
        <v>425.99999999999994</v>
      </c>
      <c r="K51" s="157" t="s">
        <v>734</v>
      </c>
      <c r="L51" s="67">
        <f>1491090.53-501307.25-210941.22-497248.08</f>
        <v>281593.98000000004</v>
      </c>
      <c r="M51" s="67">
        <f>1491090.53-501307.25-210941.22-497248.08</f>
        <v>281593.98000000004</v>
      </c>
      <c r="N51" s="67"/>
      <c r="O51" s="67"/>
      <c r="P51" s="67"/>
      <c r="Q51" s="67"/>
      <c r="R51" s="21"/>
      <c r="S51" s="36"/>
      <c r="U51" s="226"/>
      <c r="V51" s="227"/>
      <c r="W51" s="227"/>
      <c r="X51" s="16"/>
    </row>
    <row r="52" spans="1:24" s="222" customFormat="1" ht="63" customHeight="1" x14ac:dyDescent="0.25">
      <c r="A52" s="21"/>
      <c r="B52" s="88" t="s">
        <v>2097</v>
      </c>
      <c r="C52" s="88" t="s">
        <v>1883</v>
      </c>
      <c r="D52" s="88" t="s">
        <v>1770</v>
      </c>
      <c r="E52" s="88" t="s">
        <v>1777</v>
      </c>
      <c r="F52" s="191">
        <v>26</v>
      </c>
      <c r="G52" s="259">
        <v>1</v>
      </c>
      <c r="H52" s="23"/>
      <c r="I52" s="257">
        <v>1965</v>
      </c>
      <c r="J52" s="63">
        <v>30.2</v>
      </c>
      <c r="K52" s="157"/>
      <c r="L52" s="67">
        <v>386132.97</v>
      </c>
      <c r="M52" s="67">
        <v>386132.97</v>
      </c>
      <c r="N52" s="67">
        <v>386132.97</v>
      </c>
      <c r="O52" s="67">
        <v>386132.97</v>
      </c>
      <c r="P52" s="67"/>
      <c r="Q52" s="67"/>
      <c r="R52" s="21"/>
      <c r="S52" s="36"/>
      <c r="U52" s="226"/>
      <c r="V52" s="227"/>
      <c r="W52" s="227"/>
      <c r="X52" s="16"/>
    </row>
    <row r="53" spans="1:24" s="222" customFormat="1" ht="63" customHeight="1" x14ac:dyDescent="0.25">
      <c r="A53" s="21"/>
      <c r="B53" s="88" t="s">
        <v>2149</v>
      </c>
      <c r="C53" s="88" t="s">
        <v>1883</v>
      </c>
      <c r="D53" s="88" t="s">
        <v>1770</v>
      </c>
      <c r="E53" s="88" t="s">
        <v>1777</v>
      </c>
      <c r="F53" s="191">
        <v>26</v>
      </c>
      <c r="G53" s="259">
        <v>5</v>
      </c>
      <c r="H53" s="23"/>
      <c r="I53" s="257">
        <v>1965</v>
      </c>
      <c r="J53" s="63">
        <v>30.1</v>
      </c>
      <c r="K53" s="157"/>
      <c r="L53" s="67">
        <v>431828.75</v>
      </c>
      <c r="M53" s="67">
        <v>431828.75</v>
      </c>
      <c r="N53" s="67">
        <v>431828.75</v>
      </c>
      <c r="O53" s="67">
        <v>431828.75</v>
      </c>
      <c r="P53" s="67"/>
      <c r="Q53" s="67"/>
      <c r="R53" s="21"/>
      <c r="S53" s="36"/>
      <c r="U53" s="226"/>
      <c r="V53" s="227"/>
      <c r="W53" s="227"/>
      <c r="X53" s="16"/>
    </row>
    <row r="54" spans="1:24" s="222" customFormat="1" ht="63" customHeight="1" x14ac:dyDescent="0.25">
      <c r="A54" s="21"/>
      <c r="B54" s="88" t="s">
        <v>2150</v>
      </c>
      <c r="C54" s="88" t="s">
        <v>1883</v>
      </c>
      <c r="D54" s="88" t="s">
        <v>1770</v>
      </c>
      <c r="E54" s="88" t="s">
        <v>1777</v>
      </c>
      <c r="F54" s="191">
        <v>26</v>
      </c>
      <c r="G54" s="259">
        <v>7</v>
      </c>
      <c r="H54" s="23"/>
      <c r="I54" s="257">
        <v>1965</v>
      </c>
      <c r="J54" s="63">
        <v>43.4</v>
      </c>
      <c r="K54" s="157"/>
      <c r="L54" s="67">
        <v>141344.56</v>
      </c>
      <c r="M54" s="67">
        <v>141344.56</v>
      </c>
      <c r="N54" s="67">
        <v>141344.56</v>
      </c>
      <c r="O54" s="67">
        <v>141344.56</v>
      </c>
      <c r="P54" s="67"/>
      <c r="Q54" s="67"/>
      <c r="R54" s="21"/>
      <c r="S54" s="36"/>
      <c r="U54" s="226"/>
      <c r="V54" s="227"/>
      <c r="W54" s="227"/>
      <c r="X54" s="16"/>
    </row>
    <row r="55" spans="1:24" s="229" customFormat="1" ht="63" customHeight="1" x14ac:dyDescent="0.25">
      <c r="A55" s="21"/>
      <c r="B55" s="88" t="s">
        <v>2151</v>
      </c>
      <c r="C55" s="88" t="s">
        <v>1883</v>
      </c>
      <c r="D55" s="88" t="s">
        <v>1770</v>
      </c>
      <c r="E55" s="88" t="s">
        <v>1777</v>
      </c>
      <c r="F55" s="191">
        <v>26</v>
      </c>
      <c r="G55" s="259">
        <v>22</v>
      </c>
      <c r="H55" s="23"/>
      <c r="I55" s="257">
        <v>1965</v>
      </c>
      <c r="J55" s="63">
        <v>55.7</v>
      </c>
      <c r="K55" s="157"/>
      <c r="L55" s="67">
        <v>171263.69</v>
      </c>
      <c r="M55" s="67">
        <v>171263.69</v>
      </c>
      <c r="N55" s="67">
        <v>171263.69</v>
      </c>
      <c r="O55" s="67">
        <v>171263.69</v>
      </c>
      <c r="P55" s="67"/>
      <c r="Q55" s="67"/>
      <c r="R55" s="21"/>
      <c r="S55" s="36"/>
      <c r="U55" s="230"/>
      <c r="V55" s="231"/>
      <c r="W55" s="231"/>
      <c r="X55" s="16"/>
    </row>
    <row r="56" spans="1:24" s="222" customFormat="1" ht="63" customHeight="1" x14ac:dyDescent="0.25">
      <c r="A56" s="21"/>
      <c r="B56" s="88" t="s">
        <v>2152</v>
      </c>
      <c r="C56" s="88" t="s">
        <v>1883</v>
      </c>
      <c r="D56" s="88" t="s">
        <v>1770</v>
      </c>
      <c r="E56" s="88" t="s">
        <v>1777</v>
      </c>
      <c r="F56" s="191">
        <v>26</v>
      </c>
      <c r="G56" s="259">
        <v>39</v>
      </c>
      <c r="H56" s="23"/>
      <c r="I56" s="257">
        <v>1965</v>
      </c>
      <c r="J56" s="63">
        <v>41.7</v>
      </c>
      <c r="K56" s="157"/>
      <c r="L56" s="67">
        <v>572792.44999999995</v>
      </c>
      <c r="M56" s="67">
        <v>572792.44999999995</v>
      </c>
      <c r="N56" s="67">
        <v>572792.44999999995</v>
      </c>
      <c r="O56" s="67">
        <v>572792.44999999995</v>
      </c>
      <c r="P56" s="67"/>
      <c r="Q56" s="67"/>
      <c r="R56" s="21"/>
      <c r="S56" s="36"/>
      <c r="U56" s="226"/>
      <c r="V56" s="227"/>
      <c r="W56" s="227"/>
      <c r="X56" s="16"/>
    </row>
    <row r="57" spans="1:24" s="222" customFormat="1" ht="63" customHeight="1" x14ac:dyDescent="0.25">
      <c r="A57" s="21"/>
      <c r="B57" s="88" t="s">
        <v>2153</v>
      </c>
      <c r="C57" s="88" t="s">
        <v>1883</v>
      </c>
      <c r="D57" s="88" t="s">
        <v>1770</v>
      </c>
      <c r="E57" s="88" t="s">
        <v>1777</v>
      </c>
      <c r="F57" s="191">
        <v>26</v>
      </c>
      <c r="G57" s="259">
        <v>41</v>
      </c>
      <c r="H57" s="23"/>
      <c r="I57" s="257">
        <v>1965</v>
      </c>
      <c r="J57" s="63">
        <v>42.3</v>
      </c>
      <c r="K57" s="157"/>
      <c r="L57" s="67">
        <v>138557.60999999999</v>
      </c>
      <c r="M57" s="67">
        <v>138557.60999999999</v>
      </c>
      <c r="N57" s="67">
        <v>138557.60999999999</v>
      </c>
      <c r="O57" s="67">
        <v>138557.60999999999</v>
      </c>
      <c r="P57" s="67"/>
      <c r="Q57" s="67"/>
      <c r="R57" s="21"/>
      <c r="S57" s="36"/>
      <c r="U57" s="226"/>
      <c r="V57" s="227"/>
      <c r="W57" s="227"/>
      <c r="X57" s="16"/>
    </row>
    <row r="58" spans="1:24" s="222" customFormat="1" ht="63" customHeight="1" x14ac:dyDescent="0.25">
      <c r="A58" s="21"/>
      <c r="B58" s="88" t="s">
        <v>2081</v>
      </c>
      <c r="C58" s="88" t="s">
        <v>1883</v>
      </c>
      <c r="D58" s="88" t="s">
        <v>1770</v>
      </c>
      <c r="E58" s="88" t="s">
        <v>1777</v>
      </c>
      <c r="F58" s="191">
        <v>26</v>
      </c>
      <c r="G58" s="259">
        <v>46</v>
      </c>
      <c r="H58" s="23"/>
      <c r="I58" s="257">
        <v>1965</v>
      </c>
      <c r="J58" s="63">
        <v>43.9</v>
      </c>
      <c r="K58" s="157"/>
      <c r="L58" s="67">
        <v>537415.9</v>
      </c>
      <c r="M58" s="67">
        <v>537415.9</v>
      </c>
      <c r="N58" s="67">
        <v>537415.9</v>
      </c>
      <c r="O58" s="67">
        <v>537415.9</v>
      </c>
      <c r="P58" s="67"/>
      <c r="Q58" s="67"/>
      <c r="R58" s="21"/>
      <c r="S58" s="36"/>
      <c r="U58" s="226"/>
      <c r="V58" s="227"/>
      <c r="W58" s="227"/>
      <c r="X58" s="16"/>
    </row>
    <row r="59" spans="1:24" s="222" customFormat="1" ht="63" customHeight="1" x14ac:dyDescent="0.25">
      <c r="A59" s="21"/>
      <c r="B59" s="88" t="s">
        <v>2191</v>
      </c>
      <c r="C59" s="88" t="s">
        <v>1883</v>
      </c>
      <c r="D59" s="88" t="s">
        <v>1770</v>
      </c>
      <c r="E59" s="88" t="s">
        <v>1777</v>
      </c>
      <c r="F59" s="191">
        <v>26</v>
      </c>
      <c r="G59" s="259">
        <v>35</v>
      </c>
      <c r="H59" s="23" t="s">
        <v>2386</v>
      </c>
      <c r="I59" s="257">
        <v>1965</v>
      </c>
      <c r="J59" s="63">
        <v>41.3</v>
      </c>
      <c r="K59" s="157"/>
      <c r="L59" s="67"/>
      <c r="M59" s="67"/>
      <c r="N59" s="67"/>
      <c r="O59" s="67"/>
      <c r="P59" s="67"/>
      <c r="Q59" s="67"/>
      <c r="R59" s="21"/>
      <c r="S59" s="36"/>
      <c r="U59" s="226"/>
      <c r="V59" s="227"/>
      <c r="W59" s="227"/>
      <c r="X59" s="16"/>
    </row>
    <row r="60" spans="1:24" s="222" customFormat="1" ht="70.5" customHeight="1" x14ac:dyDescent="0.25">
      <c r="A60" s="21">
        <v>12</v>
      </c>
      <c r="B60" s="88" t="s">
        <v>2192</v>
      </c>
      <c r="C60" s="88" t="s">
        <v>1883</v>
      </c>
      <c r="D60" s="88" t="s">
        <v>1770</v>
      </c>
      <c r="E60" s="88" t="s">
        <v>1777</v>
      </c>
      <c r="F60" s="191">
        <v>26</v>
      </c>
      <c r="G60" s="259" t="s">
        <v>2193</v>
      </c>
      <c r="H60" s="23" t="s">
        <v>735</v>
      </c>
      <c r="I60" s="257">
        <v>1965</v>
      </c>
      <c r="J60" s="63">
        <f>2566.3-43.9-30.2-30.1-43.4-55.7-41.7-42.3</f>
        <v>2279.0000000000005</v>
      </c>
      <c r="K60" s="157" t="s">
        <v>736</v>
      </c>
      <c r="L60" s="67">
        <f>5420602.93-537415.9-386132.97-431828.75-141344.56-171263.69-572792.45-138557.61</f>
        <v>3041266.9999999995</v>
      </c>
      <c r="M60" s="67">
        <f>5420602.93-537415.9-386132.97-431828.75-141344.56-171263.69-572792.45-138557.61</f>
        <v>3041266.9999999995</v>
      </c>
      <c r="N60" s="67"/>
      <c r="O60" s="67"/>
      <c r="P60" s="67"/>
      <c r="Q60" s="67"/>
      <c r="R60" s="21"/>
      <c r="S60" s="36"/>
      <c r="T60" s="228"/>
      <c r="U60" s="223"/>
      <c r="V60" s="224"/>
      <c r="W60" s="224"/>
      <c r="X60" s="16"/>
    </row>
    <row r="61" spans="1:24" s="222" customFormat="1" ht="70.5" customHeight="1" x14ac:dyDescent="0.25">
      <c r="A61" s="21"/>
      <c r="B61" s="88" t="s">
        <v>2093</v>
      </c>
      <c r="C61" s="88" t="s">
        <v>1884</v>
      </c>
      <c r="D61" s="88" t="s">
        <v>1770</v>
      </c>
      <c r="E61" s="88" t="s">
        <v>1827</v>
      </c>
      <c r="F61" s="191">
        <v>1</v>
      </c>
      <c r="G61" s="88">
        <v>11</v>
      </c>
      <c r="H61" s="23"/>
      <c r="I61" s="257">
        <v>1990</v>
      </c>
      <c r="J61" s="63">
        <v>58.2</v>
      </c>
      <c r="K61" s="157"/>
      <c r="L61" s="67">
        <v>799436.95</v>
      </c>
      <c r="M61" s="67">
        <v>799436.95</v>
      </c>
      <c r="N61" s="67">
        <v>799436.95</v>
      </c>
      <c r="O61" s="67">
        <v>799436.95</v>
      </c>
      <c r="P61" s="67"/>
      <c r="Q61" s="67"/>
      <c r="R61" s="21"/>
      <c r="S61" s="36"/>
      <c r="T61" s="228"/>
      <c r="U61" s="223"/>
      <c r="V61" s="224"/>
      <c r="W61" s="224"/>
      <c r="X61" s="16"/>
    </row>
    <row r="62" spans="1:24" s="222" customFormat="1" ht="70.5" customHeight="1" x14ac:dyDescent="0.25">
      <c r="A62" s="21"/>
      <c r="B62" s="88" t="s">
        <v>2211</v>
      </c>
      <c r="C62" s="88" t="s">
        <v>1884</v>
      </c>
      <c r="D62" s="88" t="s">
        <v>1770</v>
      </c>
      <c r="E62" s="88" t="s">
        <v>1827</v>
      </c>
      <c r="F62" s="191">
        <v>1</v>
      </c>
      <c r="G62" s="88">
        <v>45</v>
      </c>
      <c r="H62" s="23"/>
      <c r="I62" s="257">
        <v>1990</v>
      </c>
      <c r="J62" s="63">
        <v>58.9</v>
      </c>
      <c r="K62" s="157"/>
      <c r="L62" s="67">
        <v>809052.17</v>
      </c>
      <c r="M62" s="67">
        <v>809052.17</v>
      </c>
      <c r="N62" s="67">
        <v>809052.17</v>
      </c>
      <c r="O62" s="67">
        <v>809052.17</v>
      </c>
      <c r="P62" s="67"/>
      <c r="Q62" s="67"/>
      <c r="R62" s="21"/>
      <c r="S62" s="36"/>
      <c r="T62" s="228"/>
      <c r="U62" s="223"/>
      <c r="V62" s="224"/>
      <c r="W62" s="224"/>
      <c r="X62" s="16"/>
    </row>
    <row r="63" spans="1:24" s="222" customFormat="1" ht="70.5" customHeight="1" x14ac:dyDescent="0.25">
      <c r="A63" s="21"/>
      <c r="B63" s="88" t="s">
        <v>2081</v>
      </c>
      <c r="C63" s="88" t="s">
        <v>1884</v>
      </c>
      <c r="D63" s="88" t="s">
        <v>1770</v>
      </c>
      <c r="E63" s="88" t="s">
        <v>1827</v>
      </c>
      <c r="F63" s="191">
        <v>1</v>
      </c>
      <c r="G63" s="88">
        <v>46</v>
      </c>
      <c r="H63" s="23"/>
      <c r="I63" s="257">
        <v>1990</v>
      </c>
      <c r="J63" s="63">
        <v>35.299999999999997</v>
      </c>
      <c r="K63" s="157"/>
      <c r="L63" s="67">
        <v>506430.39</v>
      </c>
      <c r="M63" s="67">
        <v>506430.39</v>
      </c>
      <c r="N63" s="67">
        <v>506430.39</v>
      </c>
      <c r="O63" s="67">
        <v>506430.39</v>
      </c>
      <c r="P63" s="67"/>
      <c r="Q63" s="67"/>
      <c r="R63" s="21"/>
      <c r="S63" s="36"/>
      <c r="T63" s="228"/>
      <c r="U63" s="223"/>
      <c r="V63" s="224"/>
      <c r="W63" s="224"/>
      <c r="X63" s="16"/>
    </row>
    <row r="64" spans="1:24" s="222" customFormat="1" ht="70.5" customHeight="1" x14ac:dyDescent="0.25">
      <c r="A64" s="21"/>
      <c r="B64" s="88" t="s">
        <v>2199</v>
      </c>
      <c r="C64" s="88" t="s">
        <v>1884</v>
      </c>
      <c r="D64" s="88" t="s">
        <v>1770</v>
      </c>
      <c r="E64" s="88" t="s">
        <v>1827</v>
      </c>
      <c r="F64" s="191">
        <v>1</v>
      </c>
      <c r="G64" s="88">
        <v>44</v>
      </c>
      <c r="H64" s="23" t="s">
        <v>2389</v>
      </c>
      <c r="I64" s="257">
        <v>1990</v>
      </c>
      <c r="J64" s="63">
        <v>77.599999999999994</v>
      </c>
      <c r="K64" s="157"/>
      <c r="L64" s="67"/>
      <c r="M64" s="67"/>
      <c r="N64" s="67"/>
      <c r="O64" s="67"/>
      <c r="P64" s="67"/>
      <c r="Q64" s="67"/>
      <c r="R64" s="21"/>
      <c r="S64" s="36"/>
      <c r="T64" s="228"/>
      <c r="U64" s="223"/>
      <c r="V64" s="224"/>
      <c r="W64" s="224"/>
      <c r="X64" s="16"/>
    </row>
    <row r="65" spans="1:24" s="222" customFormat="1" ht="69" customHeight="1" x14ac:dyDescent="0.25">
      <c r="A65" s="21">
        <v>13</v>
      </c>
      <c r="B65" s="88" t="s">
        <v>2213</v>
      </c>
      <c r="C65" s="88" t="s">
        <v>1884</v>
      </c>
      <c r="D65" s="88" t="s">
        <v>1770</v>
      </c>
      <c r="E65" s="88" t="s">
        <v>1827</v>
      </c>
      <c r="F65" s="191">
        <v>1</v>
      </c>
      <c r="G65" s="88" t="s">
        <v>2212</v>
      </c>
      <c r="H65" s="23" t="s">
        <v>737</v>
      </c>
      <c r="I65" s="257">
        <v>1990</v>
      </c>
      <c r="J65" s="63">
        <f>3441.8-58.2-35.3-58.9</f>
        <v>3289.4</v>
      </c>
      <c r="K65" s="157" t="s">
        <v>738</v>
      </c>
      <c r="L65" s="67">
        <f>17080225.88-799436.95-506430.39-809052.17</f>
        <v>14965306.369999999</v>
      </c>
      <c r="M65" s="67">
        <f>17080225.88-799436.95-506430.39-809052.17</f>
        <v>14965306.369999999</v>
      </c>
      <c r="N65" s="67"/>
      <c r="O65" s="67"/>
      <c r="P65" s="67"/>
      <c r="Q65" s="67"/>
      <c r="R65" s="21"/>
      <c r="S65" s="36"/>
      <c r="U65" s="223"/>
      <c r="V65" s="224"/>
      <c r="W65" s="224"/>
      <c r="X65" s="16"/>
    </row>
    <row r="66" spans="1:24" s="222" customFormat="1" ht="68.25" customHeight="1" x14ac:dyDescent="0.25">
      <c r="A66" s="21">
        <v>14</v>
      </c>
      <c r="B66" s="88" t="s">
        <v>2167</v>
      </c>
      <c r="C66" s="88" t="s">
        <v>1885</v>
      </c>
      <c r="D66" s="88" t="s">
        <v>1770</v>
      </c>
      <c r="E66" s="88" t="s">
        <v>1827</v>
      </c>
      <c r="F66" s="191">
        <v>18</v>
      </c>
      <c r="G66" s="88" t="s">
        <v>2168</v>
      </c>
      <c r="H66" s="23" t="s">
        <v>739</v>
      </c>
      <c r="I66" s="257">
        <v>1985</v>
      </c>
      <c r="J66" s="63">
        <f>2155.4-54.5-31.7-54.7-54.7-56.1-55-31.8-36.8-54.7</f>
        <v>1725.4000000000003</v>
      </c>
      <c r="K66" s="157" t="s">
        <v>740</v>
      </c>
      <c r="L66" s="67">
        <f>15345620.64-667179.9-303343-771964.89-770591.28-456217.75-470519.65-751360.84-755481.65</f>
        <v>10398961.68</v>
      </c>
      <c r="M66" s="67">
        <f>15281282.22-667179.9-267245.03-771964.89-770591.28-456217.75-470519.65-751360.84-755481.65</f>
        <v>10370721.23</v>
      </c>
      <c r="N66" s="67"/>
      <c r="O66" s="67"/>
      <c r="P66" s="67"/>
      <c r="Q66" s="67"/>
      <c r="R66" s="21"/>
      <c r="S66" s="36">
        <v>15886279.689999999</v>
      </c>
      <c r="T66" s="228"/>
      <c r="U66" s="223"/>
      <c r="V66" s="224"/>
      <c r="W66" s="224"/>
      <c r="X66" s="16"/>
    </row>
    <row r="67" spans="1:24" s="222" customFormat="1" ht="68.25" customHeight="1" x14ac:dyDescent="0.25">
      <c r="A67" s="21"/>
      <c r="B67" s="88" t="s">
        <v>2101</v>
      </c>
      <c r="C67" s="88" t="s">
        <v>1885</v>
      </c>
      <c r="D67" s="88" t="s">
        <v>1770</v>
      </c>
      <c r="E67" s="88" t="s">
        <v>1827</v>
      </c>
      <c r="F67" s="191">
        <v>18</v>
      </c>
      <c r="G67" s="88">
        <v>4</v>
      </c>
      <c r="H67" s="23"/>
      <c r="I67" s="257">
        <v>1985</v>
      </c>
      <c r="J67" s="63">
        <v>56.1</v>
      </c>
      <c r="K67" s="157"/>
      <c r="L67" s="67">
        <v>770591.28</v>
      </c>
      <c r="M67" s="67">
        <v>770591.28</v>
      </c>
      <c r="N67" s="67">
        <v>770591.28</v>
      </c>
      <c r="O67" s="67">
        <v>770591.28</v>
      </c>
      <c r="P67" s="67"/>
      <c r="Q67" s="67"/>
      <c r="R67" s="21"/>
      <c r="S67" s="36"/>
      <c r="T67" s="228"/>
      <c r="U67" s="223"/>
      <c r="V67" s="224"/>
      <c r="W67" s="224"/>
      <c r="X67" s="16"/>
    </row>
    <row r="68" spans="1:24" s="240" customFormat="1" ht="68.25" customHeight="1" x14ac:dyDescent="0.25">
      <c r="A68" s="260"/>
      <c r="B68" s="207" t="s">
        <v>2086</v>
      </c>
      <c r="C68" s="207" t="s">
        <v>1885</v>
      </c>
      <c r="D68" s="207" t="s">
        <v>1770</v>
      </c>
      <c r="E68" s="207" t="s">
        <v>1827</v>
      </c>
      <c r="F68" s="261">
        <v>18</v>
      </c>
      <c r="G68" s="207">
        <v>7</v>
      </c>
      <c r="H68" s="262"/>
      <c r="I68" s="263">
        <v>1985</v>
      </c>
      <c r="J68" s="264">
        <v>55</v>
      </c>
      <c r="K68" s="265"/>
      <c r="L68" s="266">
        <v>755481.65</v>
      </c>
      <c r="M68" s="266">
        <v>755481.65</v>
      </c>
      <c r="N68" s="266"/>
      <c r="O68" s="266"/>
      <c r="P68" s="266"/>
      <c r="Q68" s="266"/>
      <c r="R68" s="21"/>
      <c r="S68" s="36"/>
      <c r="T68" s="237"/>
      <c r="U68" s="238"/>
      <c r="V68" s="239"/>
      <c r="W68" s="239"/>
      <c r="X68" s="16"/>
    </row>
    <row r="69" spans="1:24" s="222" customFormat="1" ht="68.25" customHeight="1" x14ac:dyDescent="0.25">
      <c r="A69" s="21"/>
      <c r="B69" s="88" t="s">
        <v>2165</v>
      </c>
      <c r="C69" s="88" t="s">
        <v>1885</v>
      </c>
      <c r="D69" s="88" t="s">
        <v>1770</v>
      </c>
      <c r="E69" s="88" t="s">
        <v>1827</v>
      </c>
      <c r="F69" s="191">
        <v>18</v>
      </c>
      <c r="G69" s="88">
        <v>10</v>
      </c>
      <c r="H69" s="23"/>
      <c r="I69" s="257">
        <v>1985</v>
      </c>
      <c r="J69" s="63">
        <v>31.8</v>
      </c>
      <c r="K69" s="157"/>
      <c r="L69" s="67">
        <v>456217.75</v>
      </c>
      <c r="M69" s="67">
        <v>456217.75</v>
      </c>
      <c r="N69" s="67">
        <v>456217.75</v>
      </c>
      <c r="O69" s="67">
        <v>456217.75</v>
      </c>
      <c r="P69" s="67"/>
      <c r="Q69" s="67"/>
      <c r="R69" s="21"/>
      <c r="S69" s="36"/>
      <c r="T69" s="228"/>
      <c r="U69" s="223"/>
      <c r="V69" s="224"/>
      <c r="W69" s="224"/>
      <c r="X69" s="16"/>
    </row>
    <row r="70" spans="1:24" s="222" customFormat="1" ht="68.25" customHeight="1" x14ac:dyDescent="0.25">
      <c r="A70" s="21"/>
      <c r="B70" s="88" t="s">
        <v>2104</v>
      </c>
      <c r="C70" s="88" t="s">
        <v>1885</v>
      </c>
      <c r="D70" s="88" t="s">
        <v>1770</v>
      </c>
      <c r="E70" s="88" t="s">
        <v>1827</v>
      </c>
      <c r="F70" s="191">
        <v>18</v>
      </c>
      <c r="G70" s="88">
        <v>15</v>
      </c>
      <c r="H70" s="23"/>
      <c r="I70" s="257">
        <v>1985</v>
      </c>
      <c r="J70" s="63">
        <v>36.799999999999997</v>
      </c>
      <c r="K70" s="157"/>
      <c r="L70" s="67">
        <v>470519.65</v>
      </c>
      <c r="M70" s="67">
        <v>470519.65</v>
      </c>
      <c r="N70" s="67">
        <v>470519.65</v>
      </c>
      <c r="O70" s="67">
        <v>470519.65</v>
      </c>
      <c r="P70" s="67"/>
      <c r="Q70" s="67"/>
      <c r="R70" s="21"/>
      <c r="S70" s="36"/>
      <c r="T70" s="228"/>
      <c r="U70" s="223"/>
      <c r="V70" s="224"/>
      <c r="W70" s="224"/>
      <c r="X70" s="16"/>
    </row>
    <row r="71" spans="1:24" s="222" customFormat="1" ht="68.25" customHeight="1" x14ac:dyDescent="0.25">
      <c r="A71" s="21"/>
      <c r="B71" s="88" t="s">
        <v>2166</v>
      </c>
      <c r="C71" s="88" t="s">
        <v>1885</v>
      </c>
      <c r="D71" s="88" t="s">
        <v>1770</v>
      </c>
      <c r="E71" s="88" t="s">
        <v>1827</v>
      </c>
      <c r="F71" s="191">
        <v>18</v>
      </c>
      <c r="G71" s="88">
        <v>20</v>
      </c>
      <c r="H71" s="23"/>
      <c r="I71" s="257">
        <v>1985</v>
      </c>
      <c r="J71" s="63">
        <v>54.7</v>
      </c>
      <c r="K71" s="157"/>
      <c r="L71" s="67">
        <v>751360.84</v>
      </c>
      <c r="M71" s="67">
        <v>751360.84</v>
      </c>
      <c r="N71" s="67">
        <v>751360.84</v>
      </c>
      <c r="O71" s="67">
        <v>751360.84</v>
      </c>
      <c r="P71" s="67"/>
      <c r="Q71" s="67"/>
      <c r="R71" s="21"/>
      <c r="S71" s="36"/>
      <c r="T71" s="228"/>
      <c r="U71" s="223"/>
      <c r="V71" s="224"/>
      <c r="W71" s="224"/>
      <c r="X71" s="16"/>
    </row>
    <row r="72" spans="1:24" s="202" customFormat="1" ht="68.25" customHeight="1" x14ac:dyDescent="0.25">
      <c r="A72" s="21"/>
      <c r="B72" s="88" t="s">
        <v>2080</v>
      </c>
      <c r="C72" s="88" t="s">
        <v>1885</v>
      </c>
      <c r="D72" s="88" t="s">
        <v>1770</v>
      </c>
      <c r="E72" s="88" t="s">
        <v>1827</v>
      </c>
      <c r="F72" s="191">
        <v>18</v>
      </c>
      <c r="G72" s="88">
        <v>27</v>
      </c>
      <c r="H72" s="23"/>
      <c r="I72" s="257">
        <v>1985</v>
      </c>
      <c r="J72" s="63">
        <v>54.7</v>
      </c>
      <c r="K72" s="157"/>
      <c r="L72" s="67">
        <v>771964.89</v>
      </c>
      <c r="M72" s="67">
        <v>771964.89</v>
      </c>
      <c r="N72" s="67">
        <v>771964.89</v>
      </c>
      <c r="O72" s="67">
        <v>771964.89</v>
      </c>
      <c r="P72" s="67"/>
      <c r="Q72" s="67"/>
      <c r="R72" s="21"/>
      <c r="S72" s="36"/>
      <c r="T72" s="203"/>
      <c r="U72" s="204"/>
      <c r="V72" s="205"/>
      <c r="W72" s="205"/>
      <c r="X72" s="16"/>
    </row>
    <row r="73" spans="1:24" s="211" customFormat="1" ht="71.25" customHeight="1" x14ac:dyDescent="0.25">
      <c r="A73" s="260"/>
      <c r="B73" s="207" t="s">
        <v>1769</v>
      </c>
      <c r="C73" s="207" t="s">
        <v>1885</v>
      </c>
      <c r="D73" s="207" t="s">
        <v>1770</v>
      </c>
      <c r="E73" s="207" t="s">
        <v>1827</v>
      </c>
      <c r="F73" s="261">
        <v>18</v>
      </c>
      <c r="G73" s="207">
        <v>6</v>
      </c>
      <c r="H73" s="262" t="s">
        <v>739</v>
      </c>
      <c r="I73" s="262">
        <v>1985</v>
      </c>
      <c r="J73" s="264">
        <v>31.7</v>
      </c>
      <c r="K73" s="265" t="s">
        <v>740</v>
      </c>
      <c r="L73" s="266">
        <v>303343</v>
      </c>
      <c r="M73" s="266">
        <v>267245.03000000003</v>
      </c>
      <c r="N73" s="266">
        <v>303343</v>
      </c>
      <c r="O73" s="266">
        <v>267245.03000000003</v>
      </c>
      <c r="P73" s="266"/>
      <c r="Q73" s="266"/>
      <c r="R73" s="206"/>
      <c r="S73" s="208"/>
      <c r="T73" s="208"/>
      <c r="U73" s="209"/>
      <c r="V73" s="210"/>
      <c r="W73" s="210"/>
    </row>
    <row r="74" spans="1:24" s="186" customFormat="1" ht="84" customHeight="1" x14ac:dyDescent="0.25">
      <c r="A74" s="21"/>
      <c r="B74" s="88" t="s">
        <v>1768</v>
      </c>
      <c r="C74" s="88" t="s">
        <v>1885</v>
      </c>
      <c r="D74" s="88" t="s">
        <v>1770</v>
      </c>
      <c r="E74" s="88" t="s">
        <v>1827</v>
      </c>
      <c r="F74" s="191">
        <v>18</v>
      </c>
      <c r="G74" s="88">
        <v>29</v>
      </c>
      <c r="H74" s="23" t="s">
        <v>739</v>
      </c>
      <c r="I74" s="23">
        <v>1985</v>
      </c>
      <c r="J74" s="63">
        <v>54.5</v>
      </c>
      <c r="K74" s="157" t="s">
        <v>740</v>
      </c>
      <c r="L74" s="67">
        <v>667179.9</v>
      </c>
      <c r="M74" s="67">
        <v>667179.9</v>
      </c>
      <c r="N74" s="67">
        <v>667179.9</v>
      </c>
      <c r="O74" s="67">
        <v>667179.9</v>
      </c>
      <c r="P74" s="67"/>
      <c r="Q74" s="67"/>
      <c r="R74" s="183"/>
      <c r="S74" s="185"/>
      <c r="T74" s="185"/>
      <c r="U74" s="184"/>
      <c r="V74" s="187"/>
      <c r="W74" s="187"/>
    </row>
    <row r="75" spans="1:24" s="222" customFormat="1" ht="67.5" customHeight="1" x14ac:dyDescent="0.25">
      <c r="A75" s="21"/>
      <c r="B75" s="88" t="s">
        <v>2134</v>
      </c>
      <c r="C75" s="88" t="s">
        <v>1886</v>
      </c>
      <c r="D75" s="88" t="s">
        <v>1770</v>
      </c>
      <c r="E75" s="88" t="s">
        <v>1827</v>
      </c>
      <c r="F75" s="191" t="s">
        <v>1828</v>
      </c>
      <c r="G75" s="88">
        <v>11</v>
      </c>
      <c r="H75" s="23"/>
      <c r="I75" s="257">
        <v>1992</v>
      </c>
      <c r="J75" s="63">
        <v>58.8</v>
      </c>
      <c r="K75" s="157"/>
      <c r="L75" s="67">
        <v>807678.56</v>
      </c>
      <c r="M75" s="67">
        <v>807678.56</v>
      </c>
      <c r="N75" s="67">
        <v>807678.56</v>
      </c>
      <c r="O75" s="67">
        <v>807678.56</v>
      </c>
      <c r="P75" s="67"/>
      <c r="Q75" s="67"/>
      <c r="R75" s="183"/>
      <c r="S75" s="185"/>
      <c r="T75" s="228"/>
      <c r="U75" s="223"/>
      <c r="V75" s="224"/>
      <c r="W75" s="224"/>
      <c r="X75" s="186"/>
    </row>
    <row r="76" spans="1:24" s="222" customFormat="1" ht="67.5" customHeight="1" x14ac:dyDescent="0.25">
      <c r="A76" s="21"/>
      <c r="B76" s="88" t="s">
        <v>2117</v>
      </c>
      <c r="C76" s="88" t="s">
        <v>1886</v>
      </c>
      <c r="D76" s="88" t="s">
        <v>1770</v>
      </c>
      <c r="E76" s="88" t="s">
        <v>1827</v>
      </c>
      <c r="F76" s="191" t="s">
        <v>1828</v>
      </c>
      <c r="G76" s="88">
        <v>13</v>
      </c>
      <c r="H76" s="23"/>
      <c r="I76" s="257">
        <v>1992</v>
      </c>
      <c r="J76" s="63">
        <v>76.8</v>
      </c>
      <c r="K76" s="157"/>
      <c r="L76" s="67">
        <v>915504.38</v>
      </c>
      <c r="M76" s="67">
        <v>915504.38</v>
      </c>
      <c r="N76" s="67">
        <v>915504.38</v>
      </c>
      <c r="O76" s="67">
        <v>915504.38</v>
      </c>
      <c r="P76" s="67"/>
      <c r="Q76" s="67"/>
      <c r="R76" s="183"/>
      <c r="S76" s="185"/>
      <c r="T76" s="228"/>
      <c r="U76" s="223"/>
      <c r="V76" s="224"/>
      <c r="W76" s="224"/>
      <c r="X76" s="186"/>
    </row>
    <row r="77" spans="1:24" s="222" customFormat="1" ht="67.5" customHeight="1" x14ac:dyDescent="0.25">
      <c r="A77" s="21"/>
      <c r="B77" s="88" t="s">
        <v>2082</v>
      </c>
      <c r="C77" s="88" t="s">
        <v>1886</v>
      </c>
      <c r="D77" s="88" t="s">
        <v>1770</v>
      </c>
      <c r="E77" s="88" t="s">
        <v>1827</v>
      </c>
      <c r="F77" s="191" t="s">
        <v>1828</v>
      </c>
      <c r="G77" s="88">
        <v>14</v>
      </c>
      <c r="H77" s="23"/>
      <c r="I77" s="257">
        <v>1992</v>
      </c>
      <c r="J77" s="63">
        <v>59.1</v>
      </c>
      <c r="K77" s="157"/>
      <c r="L77" s="67">
        <v>723491.56</v>
      </c>
      <c r="M77" s="67">
        <v>723491.56</v>
      </c>
      <c r="N77" s="67">
        <v>723491.56</v>
      </c>
      <c r="O77" s="67">
        <v>723491.56</v>
      </c>
      <c r="P77" s="67"/>
      <c r="Q77" s="67"/>
      <c r="R77" s="183"/>
      <c r="S77" s="185"/>
      <c r="T77" s="228"/>
      <c r="U77" s="223"/>
      <c r="V77" s="224"/>
      <c r="W77" s="224"/>
      <c r="X77" s="186"/>
    </row>
    <row r="78" spans="1:24" s="222" customFormat="1" ht="67.5" customHeight="1" x14ac:dyDescent="0.25">
      <c r="A78" s="21"/>
      <c r="B78" s="88" t="s">
        <v>2137</v>
      </c>
      <c r="C78" s="88" t="s">
        <v>1886</v>
      </c>
      <c r="D78" s="88" t="s">
        <v>1770</v>
      </c>
      <c r="E78" s="88" t="s">
        <v>1827</v>
      </c>
      <c r="F78" s="191" t="s">
        <v>1828</v>
      </c>
      <c r="G78" s="88">
        <v>16</v>
      </c>
      <c r="H78" s="23"/>
      <c r="I78" s="257">
        <v>1992</v>
      </c>
      <c r="J78" s="63">
        <v>59.2</v>
      </c>
      <c r="K78" s="157"/>
      <c r="L78" s="67">
        <v>724715.74</v>
      </c>
      <c r="M78" s="67">
        <v>724715.74</v>
      </c>
      <c r="N78" s="67">
        <v>724715.74</v>
      </c>
      <c r="O78" s="67">
        <v>724715.74</v>
      </c>
      <c r="P78" s="67"/>
      <c r="Q78" s="67"/>
      <c r="R78" s="183"/>
      <c r="S78" s="185"/>
      <c r="T78" s="228"/>
      <c r="U78" s="223"/>
      <c r="V78" s="224"/>
      <c r="W78" s="224"/>
      <c r="X78" s="186"/>
    </row>
    <row r="79" spans="1:24" s="222" customFormat="1" ht="67.5" customHeight="1" x14ac:dyDescent="0.25">
      <c r="A79" s="21"/>
      <c r="B79" s="88" t="s">
        <v>2200</v>
      </c>
      <c r="C79" s="88" t="s">
        <v>1886</v>
      </c>
      <c r="D79" s="88" t="s">
        <v>1770</v>
      </c>
      <c r="E79" s="88" t="s">
        <v>1827</v>
      </c>
      <c r="F79" s="191" t="s">
        <v>1828</v>
      </c>
      <c r="G79" s="88">
        <v>12</v>
      </c>
      <c r="H79" s="23" t="s">
        <v>2390</v>
      </c>
      <c r="I79" s="257">
        <v>1992</v>
      </c>
      <c r="J79" s="63">
        <v>35</v>
      </c>
      <c r="K79" s="157"/>
      <c r="L79" s="67"/>
      <c r="M79" s="67"/>
      <c r="N79" s="67"/>
      <c r="O79" s="67"/>
      <c r="P79" s="67"/>
      <c r="Q79" s="67"/>
      <c r="R79" s="183"/>
      <c r="S79" s="185"/>
      <c r="T79" s="228"/>
      <c r="U79" s="223"/>
      <c r="V79" s="224"/>
      <c r="W79" s="224"/>
      <c r="X79" s="186"/>
    </row>
    <row r="80" spans="1:24" s="222" customFormat="1" ht="72" customHeight="1" x14ac:dyDescent="0.25">
      <c r="A80" s="21">
        <v>15</v>
      </c>
      <c r="B80" s="88" t="s">
        <v>2201</v>
      </c>
      <c r="C80" s="88" t="s">
        <v>1886</v>
      </c>
      <c r="D80" s="88" t="s">
        <v>1770</v>
      </c>
      <c r="E80" s="88" t="s">
        <v>1827</v>
      </c>
      <c r="F80" s="191" t="s">
        <v>1828</v>
      </c>
      <c r="G80" s="88">
        <v>12.15</v>
      </c>
      <c r="H80" s="23" t="s">
        <v>741</v>
      </c>
      <c r="I80" s="257">
        <v>1992</v>
      </c>
      <c r="J80" s="63">
        <f>1168.8-58.8-76.8-59.1-59.2</f>
        <v>914.9</v>
      </c>
      <c r="K80" s="157" t="s">
        <v>742</v>
      </c>
      <c r="L80" s="67">
        <f>7399743.43-807678.56-915504.38-723491.56-724715.74</f>
        <v>4228353.1899999995</v>
      </c>
      <c r="M80" s="67">
        <f>7399743.43-807678.56-915504.38-723491.56-724715.74</f>
        <v>4228353.1899999995</v>
      </c>
      <c r="N80" s="67"/>
      <c r="O80" s="67"/>
      <c r="P80" s="67"/>
      <c r="Q80" s="67"/>
      <c r="R80" s="21"/>
      <c r="S80" s="36"/>
      <c r="U80" s="223"/>
      <c r="V80" s="224"/>
      <c r="W80" s="224"/>
      <c r="X80" s="16"/>
    </row>
    <row r="81" spans="1:24" s="222" customFormat="1" ht="74.25" customHeight="1" x14ac:dyDescent="0.25">
      <c r="A81" s="21">
        <v>16</v>
      </c>
      <c r="B81" s="88" t="s">
        <v>2206</v>
      </c>
      <c r="C81" s="88" t="s">
        <v>1887</v>
      </c>
      <c r="D81" s="88" t="s">
        <v>1770</v>
      </c>
      <c r="E81" s="88" t="s">
        <v>1778</v>
      </c>
      <c r="F81" s="191" t="s">
        <v>1815</v>
      </c>
      <c r="G81" s="88" t="s">
        <v>2207</v>
      </c>
      <c r="H81" s="23" t="s">
        <v>743</v>
      </c>
      <c r="I81" s="23">
        <v>1984</v>
      </c>
      <c r="J81" s="63">
        <f>2171.4-73.4-31.9-54.3-73.4</f>
        <v>1938.3999999999999</v>
      </c>
      <c r="K81" s="157" t="s">
        <v>744</v>
      </c>
      <c r="L81" s="67">
        <f>10038502.7-779794.26-407868.93-524881.72-874974.24</f>
        <v>7450983.5499999998</v>
      </c>
      <c r="M81" s="67">
        <f>10038502.7-779794.26-407868.93-524881.72-874974.24</f>
        <v>7450983.5499999998</v>
      </c>
      <c r="N81" s="67"/>
      <c r="O81" s="67"/>
      <c r="P81" s="67"/>
      <c r="Q81" s="67"/>
      <c r="R81" s="21"/>
      <c r="S81" s="36"/>
      <c r="T81" s="228"/>
      <c r="U81" s="223"/>
      <c r="V81" s="224"/>
      <c r="W81" s="224"/>
      <c r="X81" s="16"/>
    </row>
    <row r="82" spans="1:24" s="222" customFormat="1" ht="74.25" customHeight="1" x14ac:dyDescent="0.25">
      <c r="A82" s="21"/>
      <c r="B82" s="88" t="s">
        <v>2205</v>
      </c>
      <c r="C82" s="88" t="s">
        <v>1887</v>
      </c>
      <c r="D82" s="88" t="s">
        <v>1770</v>
      </c>
      <c r="E82" s="88" t="s">
        <v>1778</v>
      </c>
      <c r="F82" s="191" t="s">
        <v>1815</v>
      </c>
      <c r="G82" s="88">
        <v>21</v>
      </c>
      <c r="H82" s="23"/>
      <c r="I82" s="23"/>
      <c r="J82" s="63">
        <v>73.400000000000006</v>
      </c>
      <c r="K82" s="157"/>
      <c r="L82" s="67">
        <v>874974.24</v>
      </c>
      <c r="M82" s="67">
        <v>874974.24</v>
      </c>
      <c r="N82" s="67">
        <v>874974.24</v>
      </c>
      <c r="O82" s="67">
        <v>874974.24</v>
      </c>
      <c r="P82" s="67"/>
      <c r="Q82" s="67"/>
      <c r="R82" s="21"/>
      <c r="S82" s="36"/>
      <c r="T82" s="228"/>
      <c r="U82" s="223"/>
      <c r="V82" s="224"/>
      <c r="W82" s="224"/>
      <c r="X82" s="16"/>
    </row>
    <row r="83" spans="1:24" s="222" customFormat="1" ht="74.25" customHeight="1" x14ac:dyDescent="0.25">
      <c r="A83" s="21"/>
      <c r="B83" s="88" t="s">
        <v>2077</v>
      </c>
      <c r="C83" s="88" t="s">
        <v>1887</v>
      </c>
      <c r="D83" s="88" t="s">
        <v>1770</v>
      </c>
      <c r="E83" s="88" t="s">
        <v>1778</v>
      </c>
      <c r="F83" s="191" t="s">
        <v>1815</v>
      </c>
      <c r="G83" s="88">
        <v>29</v>
      </c>
      <c r="H83" s="23"/>
      <c r="I83" s="23"/>
      <c r="J83" s="63">
        <v>73.400000000000006</v>
      </c>
      <c r="K83" s="157"/>
      <c r="L83" s="67">
        <v>779794.26</v>
      </c>
      <c r="M83" s="67">
        <v>779794.26</v>
      </c>
      <c r="N83" s="67">
        <v>779794.26</v>
      </c>
      <c r="O83" s="67">
        <v>779794.26</v>
      </c>
      <c r="P83" s="67"/>
      <c r="Q83" s="67"/>
      <c r="R83" s="21"/>
      <c r="S83" s="36"/>
      <c r="T83" s="228"/>
      <c r="U83" s="223"/>
      <c r="V83" s="224"/>
      <c r="W83" s="224"/>
      <c r="X83" s="16"/>
    </row>
    <row r="84" spans="1:24" s="222" customFormat="1" ht="74.25" customHeight="1" x14ac:dyDescent="0.25">
      <c r="A84" s="21"/>
      <c r="B84" s="88" t="s">
        <v>2160</v>
      </c>
      <c r="C84" s="88" t="s">
        <v>1887</v>
      </c>
      <c r="D84" s="88" t="s">
        <v>1770</v>
      </c>
      <c r="E84" s="88" t="s">
        <v>1778</v>
      </c>
      <c r="F84" s="191" t="s">
        <v>1815</v>
      </c>
      <c r="G84" s="88">
        <v>31</v>
      </c>
      <c r="H84" s="23"/>
      <c r="I84" s="23"/>
      <c r="J84" s="63">
        <v>31.9</v>
      </c>
      <c r="K84" s="157"/>
      <c r="L84" s="67">
        <v>407868.93</v>
      </c>
      <c r="M84" s="67">
        <v>407868.93</v>
      </c>
      <c r="N84" s="67">
        <v>407868.93</v>
      </c>
      <c r="O84" s="67">
        <v>407868.93</v>
      </c>
      <c r="P84" s="67"/>
      <c r="Q84" s="67"/>
      <c r="R84" s="21"/>
      <c r="S84" s="36"/>
      <c r="T84" s="228"/>
      <c r="U84" s="223"/>
      <c r="V84" s="224"/>
      <c r="W84" s="224"/>
      <c r="X84" s="16"/>
    </row>
    <row r="85" spans="1:24" s="222" customFormat="1" ht="74.25" customHeight="1" x14ac:dyDescent="0.25">
      <c r="A85" s="21"/>
      <c r="B85" s="88" t="s">
        <v>2078</v>
      </c>
      <c r="C85" s="88" t="s">
        <v>1887</v>
      </c>
      <c r="D85" s="88" t="s">
        <v>1770</v>
      </c>
      <c r="E85" s="88" t="s">
        <v>1778</v>
      </c>
      <c r="F85" s="191" t="s">
        <v>1815</v>
      </c>
      <c r="G85" s="88">
        <v>32</v>
      </c>
      <c r="H85" s="23"/>
      <c r="I85" s="23"/>
      <c r="J85" s="63">
        <v>54.3</v>
      </c>
      <c r="K85" s="157"/>
      <c r="L85" s="67">
        <v>524881.72</v>
      </c>
      <c r="M85" s="67">
        <v>524881.72</v>
      </c>
      <c r="N85" s="67">
        <v>524881.72</v>
      </c>
      <c r="O85" s="67">
        <v>524881.72</v>
      </c>
      <c r="P85" s="67"/>
      <c r="Q85" s="67"/>
      <c r="R85" s="21"/>
      <c r="S85" s="36"/>
      <c r="T85" s="228"/>
      <c r="U85" s="223"/>
      <c r="V85" s="224"/>
      <c r="W85" s="224"/>
      <c r="X85" s="16"/>
    </row>
    <row r="86" spans="1:24" s="222" customFormat="1" ht="74.25" customHeight="1" x14ac:dyDescent="0.25">
      <c r="A86" s="21"/>
      <c r="B86" s="88" t="s">
        <v>2105</v>
      </c>
      <c r="C86" s="88" t="s">
        <v>1888</v>
      </c>
      <c r="D86" s="88" t="s">
        <v>1770</v>
      </c>
      <c r="E86" s="88" t="s">
        <v>1778</v>
      </c>
      <c r="F86" s="191" t="s">
        <v>1809</v>
      </c>
      <c r="G86" s="88">
        <v>26</v>
      </c>
      <c r="H86" s="23"/>
      <c r="I86" s="23">
        <v>1980</v>
      </c>
      <c r="J86" s="63">
        <v>45</v>
      </c>
      <c r="K86" s="157"/>
      <c r="L86" s="67">
        <v>618121.35</v>
      </c>
      <c r="M86" s="67">
        <v>618121.35</v>
      </c>
      <c r="N86" s="67">
        <v>618121.35</v>
      </c>
      <c r="O86" s="67">
        <v>618121.35</v>
      </c>
      <c r="P86" s="67"/>
      <c r="Q86" s="67"/>
      <c r="R86" s="21"/>
      <c r="S86" s="36"/>
      <c r="T86" s="228"/>
      <c r="U86" s="223"/>
      <c r="V86" s="224"/>
      <c r="W86" s="224"/>
      <c r="X86" s="16"/>
    </row>
    <row r="87" spans="1:24" s="222" customFormat="1" ht="74.25" customHeight="1" x14ac:dyDescent="0.25">
      <c r="A87" s="21"/>
      <c r="B87" s="88" t="s">
        <v>2154</v>
      </c>
      <c r="C87" s="88" t="s">
        <v>1888</v>
      </c>
      <c r="D87" s="88" t="s">
        <v>1770</v>
      </c>
      <c r="E87" s="88" t="s">
        <v>1778</v>
      </c>
      <c r="F87" s="191" t="s">
        <v>1809</v>
      </c>
      <c r="G87" s="88">
        <v>33</v>
      </c>
      <c r="H87" s="23"/>
      <c r="I87" s="23">
        <v>1980</v>
      </c>
      <c r="J87" s="63">
        <v>45.7</v>
      </c>
      <c r="K87" s="157"/>
      <c r="L87" s="67">
        <v>627736.56999999995</v>
      </c>
      <c r="M87" s="67">
        <v>627736.56999999995</v>
      </c>
      <c r="N87" s="67">
        <v>627736.56999999995</v>
      </c>
      <c r="O87" s="67">
        <v>627736.56999999995</v>
      </c>
      <c r="P87" s="67"/>
      <c r="Q87" s="67"/>
      <c r="R87" s="21"/>
      <c r="S87" s="36"/>
      <c r="T87" s="228"/>
      <c r="U87" s="223"/>
      <c r="V87" s="224"/>
      <c r="W87" s="224"/>
      <c r="X87" s="16"/>
    </row>
    <row r="88" spans="1:24" s="222" customFormat="1" ht="74.25" customHeight="1" x14ac:dyDescent="0.25">
      <c r="A88" s="21"/>
      <c r="B88" s="88" t="s">
        <v>2155</v>
      </c>
      <c r="C88" s="88" t="s">
        <v>1888</v>
      </c>
      <c r="D88" s="88" t="s">
        <v>1770</v>
      </c>
      <c r="E88" s="88" t="s">
        <v>1778</v>
      </c>
      <c r="F88" s="191" t="s">
        <v>1809</v>
      </c>
      <c r="G88" s="88">
        <v>44</v>
      </c>
      <c r="H88" s="23"/>
      <c r="I88" s="23">
        <v>1980</v>
      </c>
      <c r="J88" s="63">
        <v>30.3</v>
      </c>
      <c r="K88" s="157"/>
      <c r="L88" s="67">
        <v>434698.04</v>
      </c>
      <c r="M88" s="67">
        <v>434698.04</v>
      </c>
      <c r="N88" s="67">
        <v>434698.04</v>
      </c>
      <c r="O88" s="67">
        <v>434698.04</v>
      </c>
      <c r="P88" s="67"/>
      <c r="Q88" s="67"/>
      <c r="R88" s="21"/>
      <c r="S88" s="36"/>
      <c r="T88" s="228"/>
      <c r="U88" s="223"/>
      <c r="V88" s="224"/>
      <c r="W88" s="224"/>
      <c r="X88" s="16"/>
    </row>
    <row r="89" spans="1:24" s="222" customFormat="1" ht="74.25" customHeight="1" x14ac:dyDescent="0.25">
      <c r="A89" s="21"/>
      <c r="B89" s="88" t="s">
        <v>2156</v>
      </c>
      <c r="C89" s="88" t="s">
        <v>1888</v>
      </c>
      <c r="D89" s="88" t="s">
        <v>1770</v>
      </c>
      <c r="E89" s="88" t="s">
        <v>1778</v>
      </c>
      <c r="F89" s="191" t="s">
        <v>1809</v>
      </c>
      <c r="G89" s="88">
        <v>47</v>
      </c>
      <c r="H89" s="23"/>
      <c r="I89" s="23">
        <v>1980</v>
      </c>
      <c r="J89" s="63">
        <v>41.3</v>
      </c>
      <c r="K89" s="157"/>
      <c r="L89" s="67">
        <v>505587.17</v>
      </c>
      <c r="M89" s="67">
        <v>505587.17</v>
      </c>
      <c r="N89" s="67">
        <v>505587.17</v>
      </c>
      <c r="O89" s="67">
        <v>505587.17</v>
      </c>
      <c r="P89" s="67"/>
      <c r="Q89" s="67"/>
      <c r="R89" s="21"/>
      <c r="S89" s="36"/>
      <c r="T89" s="228"/>
      <c r="U89" s="223"/>
      <c r="V89" s="224"/>
      <c r="W89" s="224"/>
      <c r="X89" s="16"/>
    </row>
    <row r="90" spans="1:24" s="222" customFormat="1" ht="72.75" customHeight="1" x14ac:dyDescent="0.25">
      <c r="A90" s="21">
        <v>17</v>
      </c>
      <c r="B90" s="88" t="s">
        <v>2157</v>
      </c>
      <c r="C90" s="88" t="s">
        <v>1888</v>
      </c>
      <c r="D90" s="88" t="s">
        <v>1770</v>
      </c>
      <c r="E90" s="88" t="s">
        <v>1778</v>
      </c>
      <c r="F90" s="191" t="s">
        <v>1809</v>
      </c>
      <c r="G90" s="88" t="s">
        <v>2158</v>
      </c>
      <c r="H90" s="23" t="s">
        <v>745</v>
      </c>
      <c r="I90" s="23">
        <v>1980</v>
      </c>
      <c r="J90" s="63">
        <f>2464.7-45-45.7-30.3-41.3</f>
        <v>2302.3999999999996</v>
      </c>
      <c r="K90" s="157" t="s">
        <v>746</v>
      </c>
      <c r="L90" s="67">
        <f>7225423.89-618121.35-627736.57-434698.04-505587.17</f>
        <v>5039280.76</v>
      </c>
      <c r="M90" s="67">
        <f>7225423.89-618121.35-627736.57-434698.04-505587.17</f>
        <v>5039280.76</v>
      </c>
      <c r="N90" s="67"/>
      <c r="O90" s="67"/>
      <c r="P90" s="67"/>
      <c r="Q90" s="67"/>
      <c r="R90" s="21"/>
      <c r="S90" s="36"/>
      <c r="U90" s="223"/>
      <c r="V90" s="224"/>
      <c r="W90" s="224"/>
      <c r="X90" s="16"/>
    </row>
    <row r="91" spans="1:24" s="222" customFormat="1" ht="85.5" customHeight="1" x14ac:dyDescent="0.25">
      <c r="A91" s="21">
        <v>18</v>
      </c>
      <c r="B91" s="88" t="s">
        <v>747</v>
      </c>
      <c r="C91" s="88" t="s">
        <v>748</v>
      </c>
      <c r="D91" s="88" t="s">
        <v>1770</v>
      </c>
      <c r="E91" s="88" t="s">
        <v>1778</v>
      </c>
      <c r="F91" s="191" t="s">
        <v>1749</v>
      </c>
      <c r="G91" s="259" t="s">
        <v>2079</v>
      </c>
      <c r="H91" s="23" t="s">
        <v>749</v>
      </c>
      <c r="I91" s="23">
        <v>1973</v>
      </c>
      <c r="J91" s="63">
        <f>1955.2-31.1-43.2-43.7-44.8</f>
        <v>1792.4</v>
      </c>
      <c r="K91" s="157" t="s">
        <v>750</v>
      </c>
      <c r="L91" s="67">
        <f>8428202.86-446175.22-140839.33-600264.51-615374.14</f>
        <v>6625549.6600000001</v>
      </c>
      <c r="M91" s="67">
        <f>8428202.86-446175.22-140839.33-600264.51-615374.14</f>
        <v>6625549.6600000001</v>
      </c>
      <c r="N91" s="67"/>
      <c r="O91" s="67"/>
      <c r="P91" s="67"/>
      <c r="Q91" s="67"/>
      <c r="R91" s="21"/>
      <c r="S91" s="36"/>
      <c r="U91" s="223"/>
      <c r="V91" s="224"/>
      <c r="W91" s="224"/>
      <c r="X91" s="16"/>
    </row>
    <row r="92" spans="1:24" s="222" customFormat="1" ht="85.5" customHeight="1" x14ac:dyDescent="0.25">
      <c r="A92" s="21"/>
      <c r="B92" s="88" t="s">
        <v>2161</v>
      </c>
      <c r="C92" s="88" t="s">
        <v>748</v>
      </c>
      <c r="D92" s="88" t="s">
        <v>1770</v>
      </c>
      <c r="E92" s="88" t="s">
        <v>1778</v>
      </c>
      <c r="F92" s="191" t="s">
        <v>1749</v>
      </c>
      <c r="G92" s="259">
        <v>4</v>
      </c>
      <c r="H92" s="23"/>
      <c r="I92" s="23"/>
      <c r="J92" s="63">
        <v>43.2</v>
      </c>
      <c r="K92" s="157"/>
      <c r="L92" s="67">
        <v>140839.32999999999</v>
      </c>
      <c r="M92" s="67">
        <v>140839.32999999999</v>
      </c>
      <c r="N92" s="67">
        <v>140839.32999999999</v>
      </c>
      <c r="O92" s="67">
        <v>140839.32999999999</v>
      </c>
      <c r="P92" s="67"/>
      <c r="Q92" s="67"/>
      <c r="R92" s="21"/>
      <c r="S92" s="36"/>
      <c r="U92" s="223"/>
      <c r="V92" s="224"/>
      <c r="W92" s="224"/>
      <c r="X92" s="16"/>
    </row>
    <row r="93" spans="1:24" s="222" customFormat="1" ht="85.5" customHeight="1" x14ac:dyDescent="0.25">
      <c r="A93" s="260"/>
      <c r="B93" s="88" t="s">
        <v>2377</v>
      </c>
      <c r="C93" s="88" t="s">
        <v>748</v>
      </c>
      <c r="D93" s="88" t="s">
        <v>1770</v>
      </c>
      <c r="E93" s="88" t="s">
        <v>1778</v>
      </c>
      <c r="F93" s="191" t="s">
        <v>1749</v>
      </c>
      <c r="G93" s="259">
        <v>11</v>
      </c>
      <c r="H93" s="23"/>
      <c r="I93" s="23"/>
      <c r="J93" s="63">
        <v>44.5</v>
      </c>
      <c r="K93" s="157"/>
      <c r="L93" s="67">
        <v>144111.51</v>
      </c>
      <c r="M93" s="67">
        <v>144111.51</v>
      </c>
      <c r="N93" s="67"/>
      <c r="O93" s="67"/>
      <c r="P93" s="67"/>
      <c r="Q93" s="67"/>
      <c r="R93" s="21"/>
      <c r="S93" s="36"/>
      <c r="U93" s="223"/>
      <c r="V93" s="224"/>
      <c r="W93" s="224"/>
      <c r="X93" s="16"/>
    </row>
    <row r="94" spans="1:24" s="222" customFormat="1" ht="85.5" customHeight="1" x14ac:dyDescent="0.25">
      <c r="A94" s="21"/>
      <c r="B94" s="88" t="s">
        <v>2162</v>
      </c>
      <c r="C94" s="88" t="s">
        <v>748</v>
      </c>
      <c r="D94" s="88" t="s">
        <v>1770</v>
      </c>
      <c r="E94" s="88" t="s">
        <v>1778</v>
      </c>
      <c r="F94" s="191" t="s">
        <v>1749</v>
      </c>
      <c r="G94" s="259">
        <v>16</v>
      </c>
      <c r="H94" s="23"/>
      <c r="I94" s="23"/>
      <c r="J94" s="63">
        <v>43.7</v>
      </c>
      <c r="K94" s="157"/>
      <c r="L94" s="67">
        <v>600264.51</v>
      </c>
      <c r="M94" s="67">
        <v>600264.51</v>
      </c>
      <c r="N94" s="67">
        <v>600264.51</v>
      </c>
      <c r="O94" s="67">
        <v>600264.51</v>
      </c>
      <c r="P94" s="67"/>
      <c r="Q94" s="67"/>
      <c r="R94" s="21"/>
      <c r="S94" s="36"/>
      <c r="U94" s="223"/>
      <c r="V94" s="224"/>
      <c r="W94" s="224"/>
      <c r="X94" s="16"/>
    </row>
    <row r="95" spans="1:24" s="222" customFormat="1" ht="85.5" customHeight="1" x14ac:dyDescent="0.25">
      <c r="A95" s="21"/>
      <c r="B95" s="88" t="s">
        <v>2078</v>
      </c>
      <c r="C95" s="88" t="s">
        <v>748</v>
      </c>
      <c r="D95" s="88" t="s">
        <v>1770</v>
      </c>
      <c r="E95" s="88" t="s">
        <v>1778</v>
      </c>
      <c r="F95" s="191" t="s">
        <v>1749</v>
      </c>
      <c r="G95" s="259">
        <v>32</v>
      </c>
      <c r="H95" s="23"/>
      <c r="I95" s="23"/>
      <c r="J95" s="63">
        <v>31.1</v>
      </c>
      <c r="K95" s="157"/>
      <c r="L95" s="67">
        <v>446175.22</v>
      </c>
      <c r="M95" s="67">
        <v>446175.22</v>
      </c>
      <c r="N95" s="67">
        <v>446175.22</v>
      </c>
      <c r="O95" s="67">
        <v>446175.22</v>
      </c>
      <c r="P95" s="67"/>
      <c r="Q95" s="67"/>
      <c r="R95" s="21"/>
      <c r="S95" s="36"/>
      <c r="U95" s="223"/>
      <c r="V95" s="224"/>
      <c r="W95" s="224"/>
      <c r="X95" s="16"/>
    </row>
    <row r="96" spans="1:24" s="222" customFormat="1" ht="85.5" customHeight="1" x14ac:dyDescent="0.25">
      <c r="A96" s="21"/>
      <c r="B96" s="88" t="s">
        <v>2163</v>
      </c>
      <c r="C96" s="88" t="s">
        <v>748</v>
      </c>
      <c r="D96" s="88" t="s">
        <v>1770</v>
      </c>
      <c r="E96" s="88" t="s">
        <v>1778</v>
      </c>
      <c r="F96" s="191" t="s">
        <v>1749</v>
      </c>
      <c r="G96" s="259">
        <v>34</v>
      </c>
      <c r="H96" s="23"/>
      <c r="I96" s="23"/>
      <c r="J96" s="63">
        <v>44.8</v>
      </c>
      <c r="K96" s="157"/>
      <c r="L96" s="67">
        <v>615374.14</v>
      </c>
      <c r="M96" s="67">
        <v>615374.14</v>
      </c>
      <c r="N96" s="67">
        <v>615374.14</v>
      </c>
      <c r="O96" s="67">
        <v>615374.14</v>
      </c>
      <c r="P96" s="67"/>
      <c r="Q96" s="67"/>
      <c r="R96" s="21"/>
      <c r="S96" s="36"/>
      <c r="U96" s="223"/>
      <c r="V96" s="224"/>
      <c r="W96" s="224"/>
      <c r="X96" s="16"/>
    </row>
    <row r="97" spans="1:24" s="222" customFormat="1" ht="85.5" customHeight="1" x14ac:dyDescent="0.25">
      <c r="A97" s="21"/>
      <c r="B97" s="88" t="s">
        <v>2086</v>
      </c>
      <c r="C97" s="88" t="s">
        <v>1889</v>
      </c>
      <c r="D97" s="88" t="s">
        <v>1770</v>
      </c>
      <c r="E97" s="88" t="s">
        <v>1778</v>
      </c>
      <c r="F97" s="191" t="s">
        <v>1757</v>
      </c>
      <c r="G97" s="88">
        <v>7</v>
      </c>
      <c r="H97" s="23"/>
      <c r="I97" s="23">
        <v>1951</v>
      </c>
      <c r="J97" s="63">
        <v>45.9</v>
      </c>
      <c r="K97" s="157"/>
      <c r="L97" s="67">
        <v>533408.03</v>
      </c>
      <c r="M97" s="67">
        <v>533408.03</v>
      </c>
      <c r="N97" s="67">
        <v>533408.03</v>
      </c>
      <c r="O97" s="67">
        <v>533408.03</v>
      </c>
      <c r="P97" s="67"/>
      <c r="Q97" s="67"/>
      <c r="R97" s="21"/>
      <c r="S97" s="36"/>
      <c r="U97" s="223"/>
      <c r="V97" s="224"/>
      <c r="W97" s="224"/>
      <c r="X97" s="16"/>
    </row>
    <row r="98" spans="1:24" s="222" customFormat="1" ht="85.5" customHeight="1" x14ac:dyDescent="0.25">
      <c r="A98" s="21"/>
      <c r="B98" s="88" t="s">
        <v>2147</v>
      </c>
      <c r="C98" s="88" t="s">
        <v>1889</v>
      </c>
      <c r="D98" s="88" t="s">
        <v>1770</v>
      </c>
      <c r="E98" s="88" t="s">
        <v>1778</v>
      </c>
      <c r="F98" s="191" t="s">
        <v>1757</v>
      </c>
      <c r="G98" s="88">
        <v>8</v>
      </c>
      <c r="H98" s="23"/>
      <c r="I98" s="23">
        <v>1951</v>
      </c>
      <c r="J98" s="63">
        <v>41.5</v>
      </c>
      <c r="K98" s="157"/>
      <c r="L98" s="67">
        <v>136517.6</v>
      </c>
      <c r="M98" s="67">
        <v>136517.6</v>
      </c>
      <c r="N98" s="67">
        <v>136517.6</v>
      </c>
      <c r="O98" s="67">
        <v>136517.6</v>
      </c>
      <c r="P98" s="67"/>
      <c r="Q98" s="67"/>
      <c r="R98" s="21"/>
      <c r="S98" s="36"/>
      <c r="U98" s="223"/>
      <c r="V98" s="224"/>
      <c r="W98" s="224"/>
      <c r="X98" s="16"/>
    </row>
    <row r="99" spans="1:24" s="222" customFormat="1" ht="85.5" customHeight="1" x14ac:dyDescent="0.25">
      <c r="A99" s="21"/>
      <c r="B99" s="88" t="s">
        <v>2082</v>
      </c>
      <c r="C99" s="88" t="s">
        <v>1889</v>
      </c>
      <c r="D99" s="88" t="s">
        <v>1770</v>
      </c>
      <c r="E99" s="88" t="s">
        <v>1778</v>
      </c>
      <c r="F99" s="191" t="s">
        <v>1757</v>
      </c>
      <c r="G99" s="88">
        <v>14</v>
      </c>
      <c r="H99" s="23"/>
      <c r="I99" s="23">
        <v>1951</v>
      </c>
      <c r="J99" s="63">
        <v>44.8</v>
      </c>
      <c r="K99" s="157"/>
      <c r="L99" s="67">
        <v>463991.36</v>
      </c>
      <c r="M99" s="67">
        <v>463991.36</v>
      </c>
      <c r="N99" s="67">
        <v>463991.36</v>
      </c>
      <c r="O99" s="67">
        <v>463991.36</v>
      </c>
      <c r="P99" s="67"/>
      <c r="Q99" s="67"/>
      <c r="R99" s="21"/>
      <c r="S99" s="36"/>
      <c r="U99" s="223"/>
      <c r="V99" s="224"/>
      <c r="W99" s="224"/>
      <c r="X99" s="16"/>
    </row>
    <row r="100" spans="1:24" s="222" customFormat="1" ht="85.5" customHeight="1" x14ac:dyDescent="0.25">
      <c r="A100" s="21"/>
      <c r="B100" s="88" t="s">
        <v>2194</v>
      </c>
      <c r="C100" s="88" t="s">
        <v>1889</v>
      </c>
      <c r="D100" s="88" t="s">
        <v>1770</v>
      </c>
      <c r="E100" s="88" t="s">
        <v>1778</v>
      </c>
      <c r="F100" s="191" t="s">
        <v>1757</v>
      </c>
      <c r="G100" s="88">
        <v>21</v>
      </c>
      <c r="H100" s="23" t="s">
        <v>2387</v>
      </c>
      <c r="I100" s="23">
        <v>1951</v>
      </c>
      <c r="J100" s="63">
        <v>42.2</v>
      </c>
      <c r="K100" s="157"/>
      <c r="L100" s="67"/>
      <c r="M100" s="67"/>
      <c r="N100" s="67"/>
      <c r="O100" s="67"/>
      <c r="P100" s="67"/>
      <c r="Q100" s="67"/>
      <c r="R100" s="21"/>
      <c r="S100" s="36"/>
      <c r="U100" s="223"/>
      <c r="V100" s="224"/>
      <c r="W100" s="224"/>
      <c r="X100" s="16"/>
    </row>
    <row r="101" spans="1:24" s="222" customFormat="1" ht="72.75" customHeight="1" x14ac:dyDescent="0.25">
      <c r="A101" s="21">
        <v>19</v>
      </c>
      <c r="B101" s="88" t="s">
        <v>2195</v>
      </c>
      <c r="C101" s="88" t="s">
        <v>1889</v>
      </c>
      <c r="D101" s="88" t="s">
        <v>1770</v>
      </c>
      <c r="E101" s="88" t="s">
        <v>1778</v>
      </c>
      <c r="F101" s="191" t="s">
        <v>1757</v>
      </c>
      <c r="G101" s="88" t="s">
        <v>2196</v>
      </c>
      <c r="H101" s="23" t="s">
        <v>751</v>
      </c>
      <c r="I101" s="23">
        <v>1951</v>
      </c>
      <c r="J101" s="63">
        <f>1301.8-45.9-41.5-44.8</f>
        <v>1169.5999999999999</v>
      </c>
      <c r="K101" s="157" t="s">
        <v>768</v>
      </c>
      <c r="L101" s="67">
        <f>1787149.87-533408.03-136517.6-463991.36</f>
        <v>653232.88</v>
      </c>
      <c r="M101" s="67">
        <f>1750753.45-533408.03-136517.6-463991.36</f>
        <v>616836.45999999985</v>
      </c>
      <c r="N101" s="67"/>
      <c r="O101" s="67"/>
      <c r="P101" s="67"/>
      <c r="Q101" s="67"/>
      <c r="R101" s="21"/>
      <c r="S101" s="36">
        <v>1876356.78</v>
      </c>
      <c r="U101" s="223"/>
      <c r="V101" s="224"/>
      <c r="W101" s="224"/>
      <c r="X101" s="16"/>
    </row>
    <row r="102" spans="1:24" s="222" customFormat="1" ht="72.75" customHeight="1" x14ac:dyDescent="0.25">
      <c r="A102" s="21"/>
      <c r="B102" s="88" t="s">
        <v>2164</v>
      </c>
      <c r="C102" s="88" t="s">
        <v>1890</v>
      </c>
      <c r="D102" s="88" t="s">
        <v>1770</v>
      </c>
      <c r="E102" s="88" t="s">
        <v>1778</v>
      </c>
      <c r="F102" s="191" t="s">
        <v>1754</v>
      </c>
      <c r="G102" s="88">
        <v>1</v>
      </c>
      <c r="H102" s="23"/>
      <c r="I102" s="23">
        <v>1977</v>
      </c>
      <c r="J102" s="63">
        <v>32.200000000000003</v>
      </c>
      <c r="K102" s="157"/>
      <c r="L102" s="67">
        <v>111899.17</v>
      </c>
      <c r="M102" s="67">
        <v>111899.17</v>
      </c>
      <c r="N102" s="67">
        <v>111899.17</v>
      </c>
      <c r="O102" s="67">
        <v>111899.17</v>
      </c>
      <c r="P102" s="67"/>
      <c r="Q102" s="67"/>
      <c r="R102" s="21"/>
      <c r="S102" s="36"/>
      <c r="U102" s="223"/>
      <c r="V102" s="224"/>
      <c r="W102" s="224"/>
      <c r="X102" s="16"/>
    </row>
    <row r="103" spans="1:24" s="222" customFormat="1" ht="72.75" customHeight="1" x14ac:dyDescent="0.25">
      <c r="A103" s="21"/>
      <c r="B103" s="88" t="s">
        <v>2086</v>
      </c>
      <c r="C103" s="88" t="s">
        <v>1890</v>
      </c>
      <c r="D103" s="88" t="s">
        <v>1770</v>
      </c>
      <c r="E103" s="88" t="s">
        <v>1778</v>
      </c>
      <c r="F103" s="191" t="s">
        <v>1754</v>
      </c>
      <c r="G103" s="88">
        <v>7</v>
      </c>
      <c r="H103" s="23"/>
      <c r="I103" s="23">
        <v>1977</v>
      </c>
      <c r="J103" s="63">
        <v>46</v>
      </c>
      <c r="K103" s="157"/>
      <c r="L103" s="67">
        <v>631857.38</v>
      </c>
      <c r="M103" s="67">
        <v>631857.38</v>
      </c>
      <c r="N103" s="67">
        <v>631857.38</v>
      </c>
      <c r="O103" s="67">
        <v>631857.38</v>
      </c>
      <c r="P103" s="67"/>
      <c r="Q103" s="67"/>
      <c r="R103" s="21"/>
      <c r="S103" s="36"/>
      <c r="U103" s="223"/>
      <c r="V103" s="224"/>
      <c r="W103" s="224"/>
      <c r="X103" s="16"/>
    </row>
    <row r="104" spans="1:24" s="222" customFormat="1" ht="72.75" customHeight="1" x14ac:dyDescent="0.25">
      <c r="A104" s="21"/>
      <c r="B104" s="88" t="s">
        <v>2134</v>
      </c>
      <c r="C104" s="88" t="s">
        <v>1890</v>
      </c>
      <c r="D104" s="88" t="s">
        <v>1770</v>
      </c>
      <c r="E104" s="88" t="s">
        <v>1778</v>
      </c>
      <c r="F104" s="191" t="s">
        <v>1754</v>
      </c>
      <c r="G104" s="88">
        <v>11</v>
      </c>
      <c r="H104" s="23"/>
      <c r="I104" s="23">
        <v>1977</v>
      </c>
      <c r="J104" s="63">
        <v>46</v>
      </c>
      <c r="K104" s="157"/>
      <c r="L104" s="67">
        <v>631857.38</v>
      </c>
      <c r="M104" s="67">
        <v>631857.38</v>
      </c>
      <c r="N104" s="67">
        <v>631857.38</v>
      </c>
      <c r="O104" s="67">
        <v>631857.38</v>
      </c>
      <c r="P104" s="67"/>
      <c r="Q104" s="67"/>
      <c r="R104" s="21"/>
      <c r="S104" s="36"/>
      <c r="U104" s="223"/>
      <c r="V104" s="224"/>
      <c r="W104" s="224"/>
      <c r="X104" s="16"/>
    </row>
    <row r="105" spans="1:24" s="222" customFormat="1" ht="72.75" customHeight="1" x14ac:dyDescent="0.25">
      <c r="A105" s="21"/>
      <c r="B105" s="88" t="s">
        <v>2092</v>
      </c>
      <c r="C105" s="88" t="s">
        <v>1890</v>
      </c>
      <c r="D105" s="88" t="s">
        <v>1770</v>
      </c>
      <c r="E105" s="88" t="s">
        <v>1778</v>
      </c>
      <c r="F105" s="191" t="s">
        <v>1754</v>
      </c>
      <c r="G105" s="88">
        <v>23</v>
      </c>
      <c r="H105" s="23"/>
      <c r="I105" s="23">
        <v>1977</v>
      </c>
      <c r="J105" s="63">
        <v>42</v>
      </c>
      <c r="K105" s="157"/>
      <c r="L105" s="67">
        <v>514156.44</v>
      </c>
      <c r="M105" s="67">
        <v>514156.44</v>
      </c>
      <c r="N105" s="67">
        <v>514156.44</v>
      </c>
      <c r="O105" s="67">
        <v>514156.44</v>
      </c>
      <c r="P105" s="67"/>
      <c r="Q105" s="67"/>
      <c r="R105" s="21"/>
      <c r="S105" s="36"/>
      <c r="U105" s="223"/>
      <c r="V105" s="224"/>
      <c r="W105" s="224"/>
      <c r="X105" s="16"/>
    </row>
    <row r="106" spans="1:24" s="222" customFormat="1" ht="72.75" customHeight="1" x14ac:dyDescent="0.25">
      <c r="A106" s="21"/>
      <c r="B106" s="88" t="s">
        <v>2106</v>
      </c>
      <c r="C106" s="88" t="s">
        <v>1890</v>
      </c>
      <c r="D106" s="88" t="s">
        <v>1770</v>
      </c>
      <c r="E106" s="88" t="s">
        <v>1778</v>
      </c>
      <c r="F106" s="191" t="s">
        <v>1754</v>
      </c>
      <c r="G106" s="88">
        <v>29</v>
      </c>
      <c r="H106" s="23"/>
      <c r="I106" s="23">
        <v>1977</v>
      </c>
      <c r="J106" s="63">
        <v>45.8</v>
      </c>
      <c r="K106" s="157"/>
      <c r="L106" s="67">
        <v>147356.26</v>
      </c>
      <c r="M106" s="67">
        <v>147356.26</v>
      </c>
      <c r="N106" s="67">
        <v>147356.26</v>
      </c>
      <c r="O106" s="67">
        <v>147356.26</v>
      </c>
      <c r="P106" s="67"/>
      <c r="Q106" s="67"/>
      <c r="R106" s="21"/>
      <c r="S106" s="36"/>
      <c r="U106" s="223"/>
      <c r="V106" s="224"/>
      <c r="W106" s="224"/>
      <c r="X106" s="16"/>
    </row>
    <row r="107" spans="1:24" s="222" customFormat="1" ht="72.75" customHeight="1" x14ac:dyDescent="0.25">
      <c r="A107" s="21"/>
      <c r="B107" s="88" t="s">
        <v>2101</v>
      </c>
      <c r="C107" s="88" t="s">
        <v>1890</v>
      </c>
      <c r="D107" s="88" t="s">
        <v>1770</v>
      </c>
      <c r="E107" s="88" t="s">
        <v>1778</v>
      </c>
      <c r="F107" s="191" t="s">
        <v>1754</v>
      </c>
      <c r="G107" s="88">
        <v>4</v>
      </c>
      <c r="H107" s="23" t="s">
        <v>2388</v>
      </c>
      <c r="I107" s="23">
        <v>1977</v>
      </c>
      <c r="J107" s="63">
        <v>45.7</v>
      </c>
      <c r="K107" s="157"/>
      <c r="L107" s="67"/>
      <c r="M107" s="67"/>
      <c r="N107" s="67"/>
      <c r="O107" s="67"/>
      <c r="P107" s="67"/>
      <c r="Q107" s="67"/>
      <c r="R107" s="21"/>
      <c r="S107" s="36"/>
      <c r="U107" s="223"/>
      <c r="V107" s="224"/>
      <c r="W107" s="224"/>
      <c r="X107" s="16"/>
    </row>
    <row r="108" spans="1:24" s="222" customFormat="1" ht="72.75" customHeight="1" x14ac:dyDescent="0.25">
      <c r="A108" s="21"/>
      <c r="B108" s="88" t="s">
        <v>2118</v>
      </c>
      <c r="C108" s="88" t="s">
        <v>1890</v>
      </c>
      <c r="D108" s="88" t="s">
        <v>1770</v>
      </c>
      <c r="E108" s="88" t="s">
        <v>1778</v>
      </c>
      <c r="F108" s="191" t="s">
        <v>1754</v>
      </c>
      <c r="G108" s="88">
        <v>24</v>
      </c>
      <c r="H108" s="23" t="s">
        <v>2389</v>
      </c>
      <c r="I108" s="23">
        <v>1977</v>
      </c>
      <c r="J108" s="63">
        <v>32.200000000000003</v>
      </c>
      <c r="K108" s="157"/>
      <c r="L108" s="67"/>
      <c r="M108" s="67"/>
      <c r="N108" s="67"/>
      <c r="O108" s="67"/>
      <c r="P108" s="67"/>
      <c r="Q108" s="67"/>
      <c r="R108" s="21"/>
      <c r="S108" s="36"/>
      <c r="U108" s="223"/>
      <c r="V108" s="224"/>
      <c r="W108" s="224"/>
      <c r="X108" s="16"/>
    </row>
    <row r="109" spans="1:24" s="222" customFormat="1" ht="83.25" customHeight="1" x14ac:dyDescent="0.25">
      <c r="A109" s="21">
        <v>20</v>
      </c>
      <c r="B109" s="88" t="s">
        <v>2197</v>
      </c>
      <c r="C109" s="88" t="s">
        <v>1890</v>
      </c>
      <c r="D109" s="88" t="s">
        <v>1770</v>
      </c>
      <c r="E109" s="88" t="s">
        <v>1778</v>
      </c>
      <c r="F109" s="191" t="s">
        <v>1754</v>
      </c>
      <c r="G109" s="88" t="s">
        <v>2198</v>
      </c>
      <c r="H109" s="23" t="s">
        <v>769</v>
      </c>
      <c r="I109" s="23">
        <v>1977</v>
      </c>
      <c r="J109" s="63">
        <f>1819-32.2-46-46-42-45.8</f>
        <v>1607</v>
      </c>
      <c r="K109" s="157" t="s">
        <v>770</v>
      </c>
      <c r="L109" s="67">
        <f>7765352.32-111899.17-631857.38-631857.38-514156.44-147356.26</f>
        <v>5728225.6900000004</v>
      </c>
      <c r="M109" s="67">
        <f>7765352.32-111899.17-631857.38-631857.38-514156.44-147356.26</f>
        <v>5728225.6900000004</v>
      </c>
      <c r="N109" s="67"/>
      <c r="O109" s="67"/>
      <c r="P109" s="67"/>
      <c r="Q109" s="67"/>
      <c r="R109" s="21"/>
      <c r="S109" s="36"/>
      <c r="T109" s="228"/>
      <c r="U109" s="223"/>
      <c r="V109" s="224"/>
      <c r="W109" s="224"/>
      <c r="X109" s="16"/>
    </row>
    <row r="110" spans="1:24" s="202" customFormat="1" ht="78.75" customHeight="1" x14ac:dyDescent="0.25">
      <c r="A110" s="21">
        <v>21</v>
      </c>
      <c r="B110" s="88" t="s">
        <v>2084</v>
      </c>
      <c r="C110" s="88" t="s">
        <v>1891</v>
      </c>
      <c r="D110" s="88" t="s">
        <v>1770</v>
      </c>
      <c r="E110" s="88" t="s">
        <v>1776</v>
      </c>
      <c r="F110" s="191" t="s">
        <v>1757</v>
      </c>
      <c r="G110" s="88" t="s">
        <v>2085</v>
      </c>
      <c r="H110" s="23" t="s">
        <v>771</v>
      </c>
      <c r="I110" s="23">
        <v>1990</v>
      </c>
      <c r="J110" s="63">
        <f>2325.5-35.6</f>
        <v>2289.9</v>
      </c>
      <c r="K110" s="157" t="s">
        <v>772</v>
      </c>
      <c r="L110" s="67">
        <f>9472396.34-510734.33</f>
        <v>8961662.0099999998</v>
      </c>
      <c r="M110" s="67">
        <f>9472396.34-510734.33</f>
        <v>8961662.0099999998</v>
      </c>
      <c r="N110" s="67"/>
      <c r="O110" s="67"/>
      <c r="P110" s="67"/>
      <c r="Q110" s="67"/>
      <c r="R110" s="21"/>
      <c r="S110" s="36"/>
      <c r="U110" s="204"/>
      <c r="V110" s="205"/>
      <c r="W110" s="205"/>
      <c r="X110" s="16"/>
    </row>
    <row r="111" spans="1:24" s="202" customFormat="1" ht="78.75" customHeight="1" x14ac:dyDescent="0.25">
      <c r="A111" s="21"/>
      <c r="B111" s="88" t="s">
        <v>2086</v>
      </c>
      <c r="C111" s="88" t="s">
        <v>1891</v>
      </c>
      <c r="D111" s="88" t="s">
        <v>1770</v>
      </c>
      <c r="E111" s="88" t="s">
        <v>1776</v>
      </c>
      <c r="F111" s="191" t="s">
        <v>1757</v>
      </c>
      <c r="G111" s="88">
        <v>7</v>
      </c>
      <c r="H111" s="23"/>
      <c r="I111" s="23"/>
      <c r="J111" s="63">
        <v>35.6</v>
      </c>
      <c r="K111" s="157"/>
      <c r="L111" s="67">
        <v>510734.33</v>
      </c>
      <c r="M111" s="67">
        <v>510734.33</v>
      </c>
      <c r="N111" s="67">
        <v>510734.33</v>
      </c>
      <c r="O111" s="67">
        <v>510734.33</v>
      </c>
      <c r="P111" s="67"/>
      <c r="Q111" s="67"/>
      <c r="R111" s="21"/>
      <c r="S111" s="36"/>
      <c r="U111" s="204"/>
      <c r="V111" s="205"/>
      <c r="W111" s="205"/>
      <c r="X111" s="16"/>
    </row>
    <row r="112" spans="1:24" s="16" customFormat="1" ht="75.75" customHeight="1" x14ac:dyDescent="0.25">
      <c r="A112" s="21">
        <v>22</v>
      </c>
      <c r="B112" s="88" t="s">
        <v>773</v>
      </c>
      <c r="C112" s="88" t="s">
        <v>1892</v>
      </c>
      <c r="D112" s="88" t="s">
        <v>1770</v>
      </c>
      <c r="E112" s="88" t="s">
        <v>1776</v>
      </c>
      <c r="F112" s="191" t="s">
        <v>1752</v>
      </c>
      <c r="G112" s="88" t="s">
        <v>1871</v>
      </c>
      <c r="H112" s="23" t="s">
        <v>774</v>
      </c>
      <c r="I112" s="23">
        <v>1971</v>
      </c>
      <c r="J112" s="63">
        <v>2072.8000000000002</v>
      </c>
      <c r="K112" s="157" t="s">
        <v>775</v>
      </c>
      <c r="L112" s="67">
        <v>71017.55</v>
      </c>
      <c r="M112" s="67">
        <v>71017.55</v>
      </c>
      <c r="N112" s="67"/>
      <c r="O112" s="67"/>
      <c r="P112" s="67"/>
      <c r="Q112" s="67"/>
      <c r="R112" s="21"/>
      <c r="S112" s="36"/>
      <c r="T112" s="40"/>
      <c r="U112" s="22"/>
      <c r="V112" s="56"/>
      <c r="W112" s="56"/>
    </row>
    <row r="113" spans="1:24" s="16" customFormat="1" ht="75" customHeight="1" x14ac:dyDescent="0.25">
      <c r="A113" s="21">
        <v>23</v>
      </c>
      <c r="B113" s="88" t="s">
        <v>776</v>
      </c>
      <c r="C113" s="88" t="s">
        <v>1893</v>
      </c>
      <c r="D113" s="88" t="s">
        <v>1770</v>
      </c>
      <c r="E113" s="88" t="s">
        <v>1776</v>
      </c>
      <c r="F113" s="191" t="s">
        <v>1753</v>
      </c>
      <c r="G113" s="88">
        <v>2</v>
      </c>
      <c r="H113" s="23" t="s">
        <v>777</v>
      </c>
      <c r="I113" s="23">
        <v>1956</v>
      </c>
      <c r="J113" s="63">
        <v>346.5</v>
      </c>
      <c r="K113" s="157" t="s">
        <v>778</v>
      </c>
      <c r="L113" s="67">
        <v>290488.38</v>
      </c>
      <c r="M113" s="67">
        <v>290488.38</v>
      </c>
      <c r="N113" s="67"/>
      <c r="O113" s="67"/>
      <c r="P113" s="67"/>
      <c r="Q113" s="67"/>
      <c r="R113" s="21"/>
      <c r="S113" s="36"/>
      <c r="T113" s="40"/>
      <c r="U113" s="22"/>
      <c r="V113" s="56"/>
      <c r="W113" s="56"/>
    </row>
    <row r="114" spans="1:24" s="222" customFormat="1" ht="75" customHeight="1" x14ac:dyDescent="0.25">
      <c r="A114" s="21"/>
      <c r="B114" s="88" t="s">
        <v>776</v>
      </c>
      <c r="C114" s="88" t="s">
        <v>1894</v>
      </c>
      <c r="D114" s="88" t="s">
        <v>1770</v>
      </c>
      <c r="E114" s="88" t="s">
        <v>1776</v>
      </c>
      <c r="F114" s="191" t="s">
        <v>1829</v>
      </c>
      <c r="G114" s="88">
        <v>2</v>
      </c>
      <c r="H114" s="23"/>
      <c r="I114" s="23">
        <v>1941</v>
      </c>
      <c r="J114" s="63">
        <v>54.4</v>
      </c>
      <c r="K114" s="157"/>
      <c r="L114" s="67"/>
      <c r="M114" s="67"/>
      <c r="N114" s="67"/>
      <c r="O114" s="67"/>
      <c r="P114" s="67"/>
      <c r="Q114" s="67"/>
      <c r="R114" s="21"/>
      <c r="S114" s="36"/>
      <c r="U114" s="223"/>
      <c r="V114" s="224"/>
      <c r="W114" s="224"/>
      <c r="X114" s="16"/>
    </row>
    <row r="115" spans="1:24" s="16" customFormat="1" ht="79.5" customHeight="1" x14ac:dyDescent="0.25">
      <c r="A115" s="21">
        <v>24</v>
      </c>
      <c r="B115" s="88" t="s">
        <v>2170</v>
      </c>
      <c r="C115" s="88" t="s">
        <v>1894</v>
      </c>
      <c r="D115" s="88" t="s">
        <v>1770</v>
      </c>
      <c r="E115" s="88" t="s">
        <v>1776</v>
      </c>
      <c r="F115" s="191" t="s">
        <v>1829</v>
      </c>
      <c r="G115" s="88" t="s">
        <v>2171</v>
      </c>
      <c r="H115" s="23" t="s">
        <v>779</v>
      </c>
      <c r="I115" s="23">
        <v>1941</v>
      </c>
      <c r="J115" s="63">
        <v>570.70000000000005</v>
      </c>
      <c r="K115" s="157" t="s">
        <v>780</v>
      </c>
      <c r="L115" s="67">
        <v>544289.96</v>
      </c>
      <c r="M115" s="67">
        <v>544289.96</v>
      </c>
      <c r="N115" s="67"/>
      <c r="O115" s="67"/>
      <c r="P115" s="67"/>
      <c r="Q115" s="67"/>
      <c r="R115" s="21"/>
      <c r="S115" s="36"/>
      <c r="T115" s="40"/>
      <c r="U115" s="22"/>
      <c r="V115" s="56"/>
      <c r="W115" s="56"/>
    </row>
    <row r="116" spans="1:24" s="222" customFormat="1" ht="79.5" customHeight="1" x14ac:dyDescent="0.25">
      <c r="A116" s="21"/>
      <c r="B116" s="88" t="s">
        <v>2090</v>
      </c>
      <c r="C116" s="88" t="s">
        <v>1895</v>
      </c>
      <c r="D116" s="88" t="s">
        <v>1770</v>
      </c>
      <c r="E116" s="88" t="s">
        <v>1776</v>
      </c>
      <c r="F116" s="191" t="s">
        <v>1805</v>
      </c>
      <c r="G116" s="88">
        <v>38</v>
      </c>
      <c r="H116" s="23"/>
      <c r="I116" s="23"/>
      <c r="J116" s="63">
        <v>54.2</v>
      </c>
      <c r="K116" s="157"/>
      <c r="L116" s="67">
        <v>663506.64</v>
      </c>
      <c r="M116" s="67">
        <v>663506.64</v>
      </c>
      <c r="N116" s="67">
        <v>663506.64</v>
      </c>
      <c r="O116" s="67">
        <v>663506.64</v>
      </c>
      <c r="P116" s="67"/>
      <c r="Q116" s="67"/>
      <c r="R116" s="21"/>
      <c r="S116" s="36"/>
      <c r="U116" s="223"/>
      <c r="V116" s="224"/>
      <c r="W116" s="224"/>
      <c r="X116" s="16"/>
    </row>
    <row r="117" spans="1:24" s="222" customFormat="1" ht="79.5" customHeight="1" x14ac:dyDescent="0.25">
      <c r="A117" s="21"/>
      <c r="B117" s="88" t="s">
        <v>2092</v>
      </c>
      <c r="C117" s="88" t="s">
        <v>1895</v>
      </c>
      <c r="D117" s="88" t="s">
        <v>1770</v>
      </c>
      <c r="E117" s="88" t="s">
        <v>1776</v>
      </c>
      <c r="F117" s="191" t="s">
        <v>1805</v>
      </c>
      <c r="G117" s="88">
        <v>23</v>
      </c>
      <c r="H117" s="23"/>
      <c r="I117" s="23">
        <v>1980</v>
      </c>
      <c r="J117" s="63">
        <v>54.3</v>
      </c>
      <c r="K117" s="157"/>
      <c r="L117" s="67">
        <v>745866.43</v>
      </c>
      <c r="M117" s="67">
        <v>745866.43</v>
      </c>
      <c r="N117" s="67">
        <v>745866.43</v>
      </c>
      <c r="O117" s="67">
        <v>745866.43</v>
      </c>
      <c r="P117" s="67"/>
      <c r="Q117" s="67"/>
      <c r="R117" s="21"/>
      <c r="S117" s="36"/>
      <c r="U117" s="223"/>
      <c r="V117" s="224"/>
      <c r="W117" s="224"/>
      <c r="X117" s="16"/>
    </row>
    <row r="118" spans="1:24" s="222" customFormat="1" ht="79.5" customHeight="1" x14ac:dyDescent="0.25">
      <c r="A118" s="21"/>
      <c r="B118" s="88" t="s">
        <v>2172</v>
      </c>
      <c r="C118" s="88" t="s">
        <v>1895</v>
      </c>
      <c r="D118" s="88" t="s">
        <v>1770</v>
      </c>
      <c r="E118" s="88" t="s">
        <v>1776</v>
      </c>
      <c r="F118" s="191" t="s">
        <v>1805</v>
      </c>
      <c r="G118" s="88">
        <v>18</v>
      </c>
      <c r="H118" s="23" t="s">
        <v>2378</v>
      </c>
      <c r="I118" s="23">
        <v>1980</v>
      </c>
      <c r="J118" s="63">
        <v>54.2</v>
      </c>
      <c r="K118" s="157"/>
      <c r="L118" s="67"/>
      <c r="M118" s="67"/>
      <c r="N118" s="67"/>
      <c r="O118" s="67"/>
      <c r="P118" s="67"/>
      <c r="Q118" s="67"/>
      <c r="R118" s="21"/>
      <c r="S118" s="36"/>
      <c r="U118" s="223"/>
      <c r="V118" s="224"/>
      <c r="W118" s="224"/>
      <c r="X118" s="16"/>
    </row>
    <row r="119" spans="1:24" s="222" customFormat="1" ht="76.5" customHeight="1" x14ac:dyDescent="0.25">
      <c r="A119" s="21">
        <v>25</v>
      </c>
      <c r="B119" s="88" t="s">
        <v>2173</v>
      </c>
      <c r="C119" s="88" t="s">
        <v>1895</v>
      </c>
      <c r="D119" s="88" t="s">
        <v>1770</v>
      </c>
      <c r="E119" s="88" t="s">
        <v>1776</v>
      </c>
      <c r="F119" s="191" t="s">
        <v>1805</v>
      </c>
      <c r="G119" s="88" t="s">
        <v>2174</v>
      </c>
      <c r="H119" s="23" t="s">
        <v>781</v>
      </c>
      <c r="I119" s="23">
        <v>1980</v>
      </c>
      <c r="J119" s="63">
        <f>2141.1-54.3-54.2</f>
        <v>2032.5999999999997</v>
      </c>
      <c r="K119" s="157" t="s">
        <v>782</v>
      </c>
      <c r="L119" s="67">
        <f>6045972.17-745866.43-663506.64</f>
        <v>4636599.1000000006</v>
      </c>
      <c r="M119" s="67">
        <f>6045972.17-745866.43-663506.64</f>
        <v>4636599.1000000006</v>
      </c>
      <c r="N119" s="67"/>
      <c r="O119" s="67"/>
      <c r="P119" s="67"/>
      <c r="Q119" s="67"/>
      <c r="R119" s="21"/>
      <c r="S119" s="36"/>
      <c r="U119" s="223"/>
      <c r="V119" s="224"/>
      <c r="W119" s="224"/>
      <c r="X119" s="16"/>
    </row>
    <row r="120" spans="1:24" s="222" customFormat="1" ht="76.5" customHeight="1" x14ac:dyDescent="0.25">
      <c r="A120" s="21"/>
      <c r="B120" s="88" t="s">
        <v>2093</v>
      </c>
      <c r="C120" s="88" t="s">
        <v>1896</v>
      </c>
      <c r="D120" s="88" t="s">
        <v>1770</v>
      </c>
      <c r="E120" s="88" t="s">
        <v>1776</v>
      </c>
      <c r="F120" s="191" t="s">
        <v>1806</v>
      </c>
      <c r="G120" s="88">
        <v>11</v>
      </c>
      <c r="H120" s="23"/>
      <c r="I120" s="23">
        <v>1976</v>
      </c>
      <c r="J120" s="63">
        <v>44.4</v>
      </c>
      <c r="K120" s="157"/>
      <c r="L120" s="67">
        <v>459050.27</v>
      </c>
      <c r="M120" s="67">
        <v>459050.27</v>
      </c>
      <c r="N120" s="67">
        <v>459050.27</v>
      </c>
      <c r="O120" s="67">
        <v>459050.27</v>
      </c>
      <c r="P120" s="67"/>
      <c r="Q120" s="67"/>
      <c r="R120" s="21"/>
      <c r="S120" s="36"/>
      <c r="U120" s="223"/>
      <c r="V120" s="224"/>
      <c r="W120" s="224"/>
      <c r="X120" s="16"/>
    </row>
    <row r="121" spans="1:24" s="222" customFormat="1" ht="81.75" customHeight="1" x14ac:dyDescent="0.25">
      <c r="A121" s="21">
        <v>26</v>
      </c>
      <c r="B121" s="88" t="s">
        <v>1897</v>
      </c>
      <c r="C121" s="88" t="s">
        <v>1896</v>
      </c>
      <c r="D121" s="88" t="s">
        <v>1770</v>
      </c>
      <c r="E121" s="88" t="s">
        <v>1776</v>
      </c>
      <c r="F121" s="191" t="s">
        <v>1806</v>
      </c>
      <c r="G121" s="88" t="s">
        <v>2094</v>
      </c>
      <c r="H121" s="23" t="s">
        <v>783</v>
      </c>
      <c r="I121" s="23">
        <v>1976</v>
      </c>
      <c r="J121" s="63">
        <f>1736.3-44.4</f>
        <v>1691.8999999999999</v>
      </c>
      <c r="K121" s="157" t="s">
        <v>784</v>
      </c>
      <c r="L121" s="67">
        <f>8351236.38-459050.27</f>
        <v>7892186.1099999994</v>
      </c>
      <c r="M121" s="67">
        <f>8235838.24-459050.27</f>
        <v>7776787.9700000007</v>
      </c>
      <c r="N121" s="67"/>
      <c r="O121" s="67"/>
      <c r="P121" s="67"/>
      <c r="Q121" s="67"/>
      <c r="R121" s="21"/>
      <c r="S121" s="36">
        <v>8906035.1400000006</v>
      </c>
      <c r="U121" s="223"/>
      <c r="V121" s="224"/>
      <c r="W121" s="224"/>
      <c r="X121" s="16"/>
    </row>
    <row r="122" spans="1:24" s="222" customFormat="1" ht="81.75" customHeight="1" x14ac:dyDescent="0.25">
      <c r="A122" s="21"/>
      <c r="B122" s="88" t="s">
        <v>2095</v>
      </c>
      <c r="C122" s="88" t="s">
        <v>1898</v>
      </c>
      <c r="D122" s="88" t="s">
        <v>1770</v>
      </c>
      <c r="E122" s="88" t="s">
        <v>1776</v>
      </c>
      <c r="F122" s="191" t="s">
        <v>1830</v>
      </c>
      <c r="G122" s="88">
        <v>3</v>
      </c>
      <c r="H122" s="23"/>
      <c r="I122" s="23">
        <v>1959</v>
      </c>
      <c r="J122" s="63">
        <v>69</v>
      </c>
      <c r="K122" s="157"/>
      <c r="L122" s="67">
        <v>620181.66</v>
      </c>
      <c r="M122" s="67">
        <v>620181.66</v>
      </c>
      <c r="N122" s="67">
        <v>620181.66</v>
      </c>
      <c r="O122" s="67">
        <v>620181.66</v>
      </c>
      <c r="P122" s="67"/>
      <c r="Q122" s="67"/>
      <c r="R122" s="21"/>
      <c r="S122" s="36"/>
      <c r="U122" s="223"/>
      <c r="V122" s="224"/>
      <c r="W122" s="224"/>
      <c r="X122" s="16"/>
    </row>
    <row r="123" spans="1:24" s="222" customFormat="1" ht="63" customHeight="1" x14ac:dyDescent="0.25">
      <c r="A123" s="21">
        <v>27</v>
      </c>
      <c r="B123" s="88" t="s">
        <v>2376</v>
      </c>
      <c r="C123" s="88" t="s">
        <v>1898</v>
      </c>
      <c r="D123" s="88" t="s">
        <v>1770</v>
      </c>
      <c r="E123" s="88" t="s">
        <v>1776</v>
      </c>
      <c r="F123" s="191" t="s">
        <v>1830</v>
      </c>
      <c r="G123" s="88" t="s">
        <v>2096</v>
      </c>
      <c r="H123" s="23" t="s">
        <v>785</v>
      </c>
      <c r="I123" s="23">
        <v>1959</v>
      </c>
      <c r="J123" s="63">
        <f>645.8-69</f>
        <v>576.79999999999995</v>
      </c>
      <c r="K123" s="157" t="s">
        <v>679</v>
      </c>
      <c r="L123" s="67">
        <f>10344777.22-620181.66</f>
        <v>9724595.5600000005</v>
      </c>
      <c r="M123" s="67">
        <f>10344777.22-620181.66</f>
        <v>9724595.5600000005</v>
      </c>
      <c r="N123" s="67"/>
      <c r="O123" s="67"/>
      <c r="P123" s="67"/>
      <c r="Q123" s="67"/>
      <c r="R123" s="21"/>
      <c r="S123" s="36"/>
      <c r="U123" s="223"/>
      <c r="V123" s="224"/>
      <c r="W123" s="224"/>
      <c r="X123" s="16"/>
    </row>
    <row r="124" spans="1:24" s="222" customFormat="1" ht="63" customHeight="1" x14ac:dyDescent="0.25">
      <c r="A124" s="21"/>
      <c r="B124" s="88" t="s">
        <v>2100</v>
      </c>
      <c r="C124" s="88" t="s">
        <v>1899</v>
      </c>
      <c r="D124" s="88" t="s">
        <v>1770</v>
      </c>
      <c r="E124" s="88" t="s">
        <v>1776</v>
      </c>
      <c r="F124" s="191" t="s">
        <v>1831</v>
      </c>
      <c r="G124" s="88">
        <v>16</v>
      </c>
      <c r="H124" s="23"/>
      <c r="I124" s="23">
        <v>1959</v>
      </c>
      <c r="J124" s="63">
        <v>42.3</v>
      </c>
      <c r="K124" s="157"/>
      <c r="L124" s="67">
        <v>370001.48</v>
      </c>
      <c r="M124" s="67">
        <v>370001.48</v>
      </c>
      <c r="N124" s="67">
        <v>370001.48</v>
      </c>
      <c r="O124" s="67">
        <v>370001.48</v>
      </c>
      <c r="P124" s="67"/>
      <c r="Q124" s="67"/>
      <c r="R124" s="21"/>
      <c r="S124" s="36"/>
      <c r="U124" s="224"/>
      <c r="V124" s="224"/>
      <c r="W124" s="224"/>
      <c r="X124" s="16"/>
    </row>
    <row r="125" spans="1:24" s="222" customFormat="1" ht="63" customHeight="1" x14ac:dyDescent="0.25">
      <c r="A125" s="21"/>
      <c r="B125" s="88" t="s">
        <v>2099</v>
      </c>
      <c r="C125" s="88" t="s">
        <v>1899</v>
      </c>
      <c r="D125" s="88" t="s">
        <v>1770</v>
      </c>
      <c r="E125" s="88" t="s">
        <v>1776</v>
      </c>
      <c r="F125" s="191" t="s">
        <v>1831</v>
      </c>
      <c r="G125" s="88">
        <v>14</v>
      </c>
      <c r="H125" s="23"/>
      <c r="I125" s="23">
        <v>1959</v>
      </c>
      <c r="J125" s="63">
        <v>42.2</v>
      </c>
      <c r="K125" s="157"/>
      <c r="L125" s="67">
        <v>369126.78</v>
      </c>
      <c r="M125" s="67">
        <v>369126.78</v>
      </c>
      <c r="N125" s="67">
        <v>369126.78</v>
      </c>
      <c r="O125" s="67">
        <v>369126.78</v>
      </c>
      <c r="P125" s="67"/>
      <c r="Q125" s="67"/>
      <c r="R125" s="21"/>
      <c r="S125" s="36"/>
      <c r="U125" s="224"/>
      <c r="V125" s="224"/>
      <c r="W125" s="224"/>
      <c r="X125" s="16"/>
    </row>
    <row r="126" spans="1:24" s="222" customFormat="1" ht="63" customHeight="1" x14ac:dyDescent="0.25">
      <c r="A126" s="21"/>
      <c r="B126" s="88" t="s">
        <v>2093</v>
      </c>
      <c r="C126" s="88" t="s">
        <v>1899</v>
      </c>
      <c r="D126" s="88" t="s">
        <v>1770</v>
      </c>
      <c r="E126" s="88" t="s">
        <v>1776</v>
      </c>
      <c r="F126" s="191" t="s">
        <v>1831</v>
      </c>
      <c r="G126" s="88">
        <v>11</v>
      </c>
      <c r="H126" s="23"/>
      <c r="I126" s="23">
        <v>1959</v>
      </c>
      <c r="J126" s="63">
        <v>41.9</v>
      </c>
      <c r="K126" s="157"/>
      <c r="L126" s="67">
        <v>326634.38</v>
      </c>
      <c r="M126" s="67">
        <v>326634.38</v>
      </c>
      <c r="N126" s="67">
        <v>326634.38</v>
      </c>
      <c r="O126" s="67">
        <v>326634.38</v>
      </c>
      <c r="P126" s="67"/>
      <c r="Q126" s="67"/>
      <c r="R126" s="21"/>
      <c r="S126" s="36"/>
      <c r="U126" s="224"/>
      <c r="V126" s="224"/>
      <c r="W126" s="224"/>
      <c r="X126" s="16"/>
    </row>
    <row r="127" spans="1:24" s="222" customFormat="1" ht="63" customHeight="1" x14ac:dyDescent="0.25">
      <c r="A127" s="21"/>
      <c r="B127" s="88" t="s">
        <v>2097</v>
      </c>
      <c r="C127" s="88" t="s">
        <v>1899</v>
      </c>
      <c r="D127" s="88" t="s">
        <v>1770</v>
      </c>
      <c r="E127" s="88" t="s">
        <v>1776</v>
      </c>
      <c r="F127" s="191" t="s">
        <v>1831</v>
      </c>
      <c r="G127" s="88">
        <v>1</v>
      </c>
      <c r="H127" s="23"/>
      <c r="I127" s="23">
        <v>1959</v>
      </c>
      <c r="J127" s="63">
        <v>42.2</v>
      </c>
      <c r="K127" s="157"/>
      <c r="L127" s="67">
        <v>328973.05</v>
      </c>
      <c r="M127" s="67">
        <v>328973.05</v>
      </c>
      <c r="N127" s="67">
        <v>328973.05</v>
      </c>
      <c r="O127" s="67">
        <v>328973.05</v>
      </c>
      <c r="P127" s="67"/>
      <c r="Q127" s="67"/>
      <c r="R127" s="21"/>
      <c r="S127" s="36"/>
      <c r="U127" s="224"/>
      <c r="V127" s="224"/>
      <c r="W127" s="224"/>
      <c r="X127" s="16"/>
    </row>
    <row r="128" spans="1:24" s="222" customFormat="1" ht="63" customHeight="1" x14ac:dyDescent="0.25">
      <c r="A128" s="21">
        <v>28</v>
      </c>
      <c r="B128" s="88" t="s">
        <v>1900</v>
      </c>
      <c r="C128" s="88" t="s">
        <v>1899</v>
      </c>
      <c r="D128" s="88" t="s">
        <v>1770</v>
      </c>
      <c r="E128" s="88" t="s">
        <v>1776</v>
      </c>
      <c r="F128" s="191" t="s">
        <v>1831</v>
      </c>
      <c r="G128" s="88" t="s">
        <v>2098</v>
      </c>
      <c r="H128" s="23" t="s">
        <v>680</v>
      </c>
      <c r="I128" s="23">
        <v>1959</v>
      </c>
      <c r="J128" s="63">
        <f>1030.7-42.2-41.9-42.2-42.3</f>
        <v>862.1</v>
      </c>
      <c r="K128" s="157" t="s">
        <v>681</v>
      </c>
      <c r="L128" s="67">
        <f>3314886.14-328973.05-326634.38-369126.78-370001.48</f>
        <v>1920150.4500000007</v>
      </c>
      <c r="M128" s="67">
        <f>3314886.14-328973.05-326634.38-369126.78-370001.48</f>
        <v>1920150.4500000007</v>
      </c>
      <c r="N128" s="67"/>
      <c r="O128" s="67"/>
      <c r="P128" s="67"/>
      <c r="Q128" s="67"/>
      <c r="R128" s="21"/>
      <c r="S128" s="36"/>
      <c r="X128" s="16"/>
    </row>
    <row r="129" spans="1:24" s="222" customFormat="1" ht="63" customHeight="1" x14ac:dyDescent="0.25">
      <c r="A129" s="21"/>
      <c r="B129" s="88" t="s">
        <v>2095</v>
      </c>
      <c r="C129" s="88" t="s">
        <v>1901</v>
      </c>
      <c r="D129" s="88" t="s">
        <v>1770</v>
      </c>
      <c r="E129" s="88" t="s">
        <v>1776</v>
      </c>
      <c r="F129" s="191" t="s">
        <v>1832</v>
      </c>
      <c r="G129" s="88">
        <v>3</v>
      </c>
      <c r="H129" s="23"/>
      <c r="I129" s="23">
        <v>1956</v>
      </c>
      <c r="J129" s="63">
        <v>51.3</v>
      </c>
      <c r="K129" s="157"/>
      <c r="L129" s="67">
        <v>531311.54</v>
      </c>
      <c r="M129" s="67">
        <v>531311.54</v>
      </c>
      <c r="N129" s="67">
        <v>531311.54</v>
      </c>
      <c r="O129" s="67">
        <v>531311.54</v>
      </c>
      <c r="P129" s="67"/>
      <c r="Q129" s="67"/>
      <c r="R129" s="21"/>
      <c r="S129" s="36"/>
      <c r="X129" s="16"/>
    </row>
    <row r="130" spans="1:24" s="222" customFormat="1" ht="63" customHeight="1" x14ac:dyDescent="0.25">
      <c r="A130" s="21"/>
      <c r="B130" s="88" t="s">
        <v>2101</v>
      </c>
      <c r="C130" s="88" t="s">
        <v>1901</v>
      </c>
      <c r="D130" s="88" t="s">
        <v>1770</v>
      </c>
      <c r="E130" s="88" t="s">
        <v>1776</v>
      </c>
      <c r="F130" s="191" t="s">
        <v>1832</v>
      </c>
      <c r="G130" s="88">
        <v>4</v>
      </c>
      <c r="H130" s="23"/>
      <c r="I130" s="23">
        <v>1956</v>
      </c>
      <c r="J130" s="63">
        <v>29.8</v>
      </c>
      <c r="K130" s="157"/>
      <c r="L130" s="67">
        <v>322353.15999999997</v>
      </c>
      <c r="M130" s="67">
        <v>322353.15999999997</v>
      </c>
      <c r="N130" s="67">
        <v>322353.15999999997</v>
      </c>
      <c r="O130" s="67">
        <v>322353.15999999997</v>
      </c>
      <c r="P130" s="67"/>
      <c r="Q130" s="67"/>
      <c r="R130" s="21"/>
      <c r="S130" s="36"/>
      <c r="X130" s="16"/>
    </row>
    <row r="131" spans="1:24" s="222" customFormat="1" ht="66" customHeight="1" x14ac:dyDescent="0.25">
      <c r="A131" s="21">
        <v>29</v>
      </c>
      <c r="B131" s="88" t="s">
        <v>682</v>
      </c>
      <c r="C131" s="88" t="s">
        <v>1901</v>
      </c>
      <c r="D131" s="88" t="s">
        <v>1770</v>
      </c>
      <c r="E131" s="88" t="s">
        <v>1776</v>
      </c>
      <c r="F131" s="191" t="s">
        <v>1832</v>
      </c>
      <c r="G131" s="88" t="s">
        <v>2102</v>
      </c>
      <c r="H131" s="23" t="s">
        <v>683</v>
      </c>
      <c r="I131" s="23">
        <v>1956</v>
      </c>
      <c r="J131" s="63">
        <f>1104.6-51.3-29.8</f>
        <v>1023.5</v>
      </c>
      <c r="K131" s="157" t="s">
        <v>684</v>
      </c>
      <c r="L131" s="67">
        <f>1298015.65-531311.54-322353.16</f>
        <v>444350.9499999999</v>
      </c>
      <c r="M131" s="67">
        <f>1298015.65-531311.54-322353.16</f>
        <v>444350.9499999999</v>
      </c>
      <c r="N131" s="67"/>
      <c r="O131" s="67"/>
      <c r="P131" s="67"/>
      <c r="Q131" s="67"/>
      <c r="R131" s="21"/>
      <c r="S131" s="36"/>
      <c r="X131" s="16"/>
    </row>
    <row r="132" spans="1:24" s="246" customFormat="1" ht="63.75" customHeight="1" x14ac:dyDescent="0.25">
      <c r="A132" s="21">
        <v>30</v>
      </c>
      <c r="B132" s="88" t="s">
        <v>685</v>
      </c>
      <c r="C132" s="88" t="s">
        <v>1902</v>
      </c>
      <c r="D132" s="88" t="s">
        <v>1770</v>
      </c>
      <c r="E132" s="88" t="s">
        <v>1776</v>
      </c>
      <c r="F132" s="191" t="s">
        <v>1833</v>
      </c>
      <c r="G132" s="88" t="s">
        <v>2088</v>
      </c>
      <c r="H132" s="23" t="s">
        <v>686</v>
      </c>
      <c r="I132" s="23">
        <v>1957</v>
      </c>
      <c r="J132" s="63">
        <f>837.5-49.1-49.2-52.5-85.5</f>
        <v>601.19999999999993</v>
      </c>
      <c r="K132" s="161" t="s">
        <v>687</v>
      </c>
      <c r="L132" s="67">
        <f>1211585.28-601073.36-509561.94-543739.88-768485.97</f>
        <v>-1211275.8699999999</v>
      </c>
      <c r="M132" s="67">
        <f>1211585.28-601073.36-509561.94-543739.88-768485.97</f>
        <v>-1211275.8699999999</v>
      </c>
      <c r="N132" s="67"/>
      <c r="O132" s="67"/>
      <c r="P132" s="67"/>
      <c r="Q132" s="67"/>
      <c r="R132" s="244"/>
      <c r="S132" s="245"/>
    </row>
    <row r="133" spans="1:24" s="202" customFormat="1" ht="63.75" customHeight="1" x14ac:dyDescent="0.25">
      <c r="A133" s="21"/>
      <c r="B133" s="88" t="s">
        <v>2086</v>
      </c>
      <c r="C133" s="88" t="s">
        <v>1902</v>
      </c>
      <c r="D133" s="88" t="s">
        <v>1770</v>
      </c>
      <c r="E133" s="88" t="s">
        <v>1776</v>
      </c>
      <c r="F133" s="191" t="s">
        <v>1833</v>
      </c>
      <c r="G133" s="88">
        <v>7</v>
      </c>
      <c r="H133" s="23"/>
      <c r="I133" s="23">
        <v>1957</v>
      </c>
      <c r="J133" s="63">
        <v>49.2</v>
      </c>
      <c r="K133" s="157"/>
      <c r="L133" s="67">
        <v>509561.94</v>
      </c>
      <c r="M133" s="67">
        <v>509561.94</v>
      </c>
      <c r="N133" s="67">
        <v>509561.94</v>
      </c>
      <c r="O133" s="67">
        <v>509561.94</v>
      </c>
      <c r="P133" s="67"/>
      <c r="Q133" s="67"/>
      <c r="R133" s="21"/>
      <c r="S133" s="36"/>
      <c r="X133" s="16"/>
    </row>
    <row r="134" spans="1:24" s="202" customFormat="1" ht="63.75" customHeight="1" x14ac:dyDescent="0.25">
      <c r="A134" s="21"/>
      <c r="B134" s="88" t="s">
        <v>2103</v>
      </c>
      <c r="C134" s="88" t="s">
        <v>1902</v>
      </c>
      <c r="D134" s="88" t="s">
        <v>1770</v>
      </c>
      <c r="E134" s="88" t="s">
        <v>1776</v>
      </c>
      <c r="F134" s="191" t="s">
        <v>1833</v>
      </c>
      <c r="G134" s="88">
        <v>9</v>
      </c>
      <c r="H134" s="23"/>
      <c r="I134" s="23">
        <v>1957</v>
      </c>
      <c r="J134" s="63">
        <v>52.5</v>
      </c>
      <c r="K134" s="157"/>
      <c r="L134" s="67">
        <v>543739.88</v>
      </c>
      <c r="M134" s="67">
        <v>543739.88</v>
      </c>
      <c r="N134" s="67">
        <v>543739.88</v>
      </c>
      <c r="O134" s="67">
        <v>543739.88</v>
      </c>
      <c r="P134" s="67"/>
      <c r="Q134" s="67"/>
      <c r="R134" s="21"/>
      <c r="S134" s="36"/>
      <c r="X134" s="16"/>
    </row>
    <row r="135" spans="1:24" s="202" customFormat="1" ht="63.75" customHeight="1" x14ac:dyDescent="0.25">
      <c r="A135" s="21"/>
      <c r="B135" s="88" t="s">
        <v>2082</v>
      </c>
      <c r="C135" s="88" t="s">
        <v>1902</v>
      </c>
      <c r="D135" s="88" t="s">
        <v>1770</v>
      </c>
      <c r="E135" s="88" t="s">
        <v>1776</v>
      </c>
      <c r="F135" s="191" t="s">
        <v>1833</v>
      </c>
      <c r="G135" s="88">
        <v>14</v>
      </c>
      <c r="H135" s="23"/>
      <c r="I135" s="23">
        <v>1957</v>
      </c>
      <c r="J135" s="63">
        <v>85.5</v>
      </c>
      <c r="K135" s="157"/>
      <c r="L135" s="67">
        <v>768485.97</v>
      </c>
      <c r="M135" s="67">
        <v>768485.97</v>
      </c>
      <c r="N135" s="67">
        <v>768485.97</v>
      </c>
      <c r="O135" s="67">
        <v>768485.97</v>
      </c>
      <c r="P135" s="67"/>
      <c r="Q135" s="67"/>
      <c r="R135" s="21"/>
      <c r="S135" s="36"/>
      <c r="X135" s="16"/>
    </row>
    <row r="136" spans="1:24" s="202" customFormat="1" ht="63.75" customHeight="1" x14ac:dyDescent="0.25">
      <c r="A136" s="21"/>
      <c r="B136" s="88" t="s">
        <v>2087</v>
      </c>
      <c r="C136" s="88" t="s">
        <v>1902</v>
      </c>
      <c r="D136" s="88" t="s">
        <v>1770</v>
      </c>
      <c r="E136" s="88" t="s">
        <v>1776</v>
      </c>
      <c r="F136" s="191" t="s">
        <v>1833</v>
      </c>
      <c r="G136" s="88">
        <v>5</v>
      </c>
      <c r="H136" s="23"/>
      <c r="I136" s="23">
        <v>1957</v>
      </c>
      <c r="J136" s="63">
        <v>49.1</v>
      </c>
      <c r="K136" s="157"/>
      <c r="L136" s="67">
        <v>601073.36</v>
      </c>
      <c r="M136" s="67">
        <v>601073.36</v>
      </c>
      <c r="N136" s="67">
        <v>601073.36</v>
      </c>
      <c r="O136" s="67">
        <v>601073.36</v>
      </c>
      <c r="P136" s="67"/>
      <c r="Q136" s="67"/>
      <c r="R136" s="21"/>
      <c r="S136" s="36"/>
      <c r="X136" s="16"/>
    </row>
    <row r="137" spans="1:24" s="202" customFormat="1" ht="66" customHeight="1" x14ac:dyDescent="0.25">
      <c r="A137" s="21">
        <v>31</v>
      </c>
      <c r="B137" s="88" t="s">
        <v>2202</v>
      </c>
      <c r="C137" s="88" t="s">
        <v>1903</v>
      </c>
      <c r="D137" s="88" t="s">
        <v>1770</v>
      </c>
      <c r="E137" s="88" t="s">
        <v>1776</v>
      </c>
      <c r="F137" s="191" t="s">
        <v>1834</v>
      </c>
      <c r="G137" s="88" t="s">
        <v>2203</v>
      </c>
      <c r="H137" s="23" t="s">
        <v>688</v>
      </c>
      <c r="I137" s="23">
        <v>1977</v>
      </c>
      <c r="J137" s="63">
        <f>1788.2-44.2-44.2-40.7-44.4-32.9</f>
        <v>1581.7999999999997</v>
      </c>
      <c r="K137" s="157" t="s">
        <v>689</v>
      </c>
      <c r="L137" s="67">
        <f>8650005.8-541088.44-607132.53-559056.42-609879.73-420654.79</f>
        <v>5912193.8900000015</v>
      </c>
      <c r="M137" s="67">
        <f>8650005.8-541088.44-607132.53-559056.42-609879.73-420654.79</f>
        <v>5912193.8900000015</v>
      </c>
      <c r="N137" s="67"/>
      <c r="O137" s="67"/>
      <c r="P137" s="67"/>
      <c r="Q137" s="67"/>
      <c r="R137" s="21"/>
      <c r="S137" s="36"/>
      <c r="X137" s="16"/>
    </row>
    <row r="138" spans="1:24" s="222" customFormat="1" ht="66" customHeight="1" x14ac:dyDescent="0.25">
      <c r="A138" s="21"/>
      <c r="B138" s="88" t="s">
        <v>2165</v>
      </c>
      <c r="C138" s="88" t="s">
        <v>1903</v>
      </c>
      <c r="D138" s="88" t="s">
        <v>1770</v>
      </c>
      <c r="E138" s="88" t="s">
        <v>1776</v>
      </c>
      <c r="F138" s="191" t="s">
        <v>1834</v>
      </c>
      <c r="G138" s="88">
        <v>10</v>
      </c>
      <c r="H138" s="23" t="s">
        <v>2379</v>
      </c>
      <c r="I138" s="23">
        <v>1977</v>
      </c>
      <c r="J138" s="63">
        <v>44.9</v>
      </c>
      <c r="K138" s="157"/>
      <c r="L138" s="67"/>
      <c r="M138" s="67"/>
      <c r="N138" s="67"/>
      <c r="O138" s="67"/>
      <c r="P138" s="67"/>
      <c r="Q138" s="67"/>
      <c r="R138" s="21"/>
      <c r="S138" s="36"/>
      <c r="X138" s="16"/>
    </row>
    <row r="139" spans="1:24" s="202" customFormat="1" ht="66" customHeight="1" x14ac:dyDescent="0.25">
      <c r="A139" s="21"/>
      <c r="B139" s="88" t="s">
        <v>2104</v>
      </c>
      <c r="C139" s="88" t="s">
        <v>1903</v>
      </c>
      <c r="D139" s="88" t="s">
        <v>1770</v>
      </c>
      <c r="E139" s="88" t="s">
        <v>1776</v>
      </c>
      <c r="F139" s="191" t="s">
        <v>1834</v>
      </c>
      <c r="G139" s="88">
        <v>15</v>
      </c>
      <c r="H139" s="23"/>
      <c r="I139" s="23">
        <v>1977</v>
      </c>
      <c r="J139" s="63">
        <v>44.2</v>
      </c>
      <c r="K139" s="157"/>
      <c r="L139" s="67">
        <v>607132.53</v>
      </c>
      <c r="M139" s="67">
        <v>607132.53</v>
      </c>
      <c r="N139" s="67">
        <v>607132.53</v>
      </c>
      <c r="O139" s="67">
        <v>607132.53</v>
      </c>
      <c r="P139" s="67"/>
      <c r="Q139" s="67"/>
      <c r="R139" s="21"/>
      <c r="S139" s="36"/>
      <c r="X139" s="16"/>
    </row>
    <row r="140" spans="1:24" s="222" customFormat="1" ht="66" customHeight="1" x14ac:dyDescent="0.25">
      <c r="A140" s="21"/>
      <c r="B140" s="88" t="s">
        <v>2137</v>
      </c>
      <c r="C140" s="88" t="s">
        <v>1903</v>
      </c>
      <c r="D140" s="88" t="s">
        <v>1770</v>
      </c>
      <c r="E140" s="88" t="s">
        <v>1776</v>
      </c>
      <c r="F140" s="191" t="s">
        <v>1834</v>
      </c>
      <c r="G140" s="88">
        <v>16</v>
      </c>
      <c r="H140" s="23"/>
      <c r="I140" s="23">
        <v>1977</v>
      </c>
      <c r="J140" s="63">
        <v>32.9</v>
      </c>
      <c r="K140" s="157"/>
      <c r="L140" s="67">
        <v>420654.79</v>
      </c>
      <c r="M140" s="67">
        <v>420654.79</v>
      </c>
      <c r="N140" s="67">
        <v>420654.79</v>
      </c>
      <c r="O140" s="67">
        <v>420654.79</v>
      </c>
      <c r="P140" s="67"/>
      <c r="Q140" s="67"/>
      <c r="R140" s="21"/>
      <c r="S140" s="36"/>
      <c r="X140" s="16"/>
    </row>
    <row r="141" spans="1:24" s="202" customFormat="1" ht="66" customHeight="1" x14ac:dyDescent="0.25">
      <c r="A141" s="21"/>
      <c r="B141" s="88" t="s">
        <v>2105</v>
      </c>
      <c r="C141" s="88" t="s">
        <v>1903</v>
      </c>
      <c r="D141" s="88" t="s">
        <v>1770</v>
      </c>
      <c r="E141" s="88" t="s">
        <v>1776</v>
      </c>
      <c r="F141" s="191" t="s">
        <v>1834</v>
      </c>
      <c r="G141" s="88">
        <v>26</v>
      </c>
      <c r="H141" s="23"/>
      <c r="I141" s="23">
        <v>1977</v>
      </c>
      <c r="J141" s="63">
        <v>40.700000000000003</v>
      </c>
      <c r="K141" s="157"/>
      <c r="L141" s="67">
        <v>559056.42000000004</v>
      </c>
      <c r="M141" s="67">
        <v>559056.42000000004</v>
      </c>
      <c r="N141" s="67">
        <v>559056.42000000004</v>
      </c>
      <c r="O141" s="67">
        <v>559056.42000000004</v>
      </c>
      <c r="P141" s="67"/>
      <c r="Q141" s="67"/>
      <c r="R141" s="21"/>
      <c r="S141" s="36"/>
      <c r="X141" s="16"/>
    </row>
    <row r="142" spans="1:24" s="202" customFormat="1" ht="66" customHeight="1" x14ac:dyDescent="0.25">
      <c r="A142" s="21"/>
      <c r="B142" s="88" t="s">
        <v>2106</v>
      </c>
      <c r="C142" s="88" t="s">
        <v>1903</v>
      </c>
      <c r="D142" s="88" t="s">
        <v>1770</v>
      </c>
      <c r="E142" s="88" t="s">
        <v>1776</v>
      </c>
      <c r="F142" s="191" t="s">
        <v>1834</v>
      </c>
      <c r="G142" s="88">
        <v>29</v>
      </c>
      <c r="H142" s="23"/>
      <c r="I142" s="23">
        <v>1977</v>
      </c>
      <c r="J142" s="63">
        <v>44.4</v>
      </c>
      <c r="K142" s="157"/>
      <c r="L142" s="67">
        <v>609879.73</v>
      </c>
      <c r="M142" s="67">
        <v>609879.73</v>
      </c>
      <c r="N142" s="67">
        <v>609879.73</v>
      </c>
      <c r="O142" s="67">
        <v>609879.73</v>
      </c>
      <c r="P142" s="67"/>
      <c r="Q142" s="67"/>
      <c r="R142" s="21"/>
      <c r="S142" s="36"/>
      <c r="X142" s="16"/>
    </row>
    <row r="143" spans="1:24" s="202" customFormat="1" ht="66" customHeight="1" x14ac:dyDescent="0.25">
      <c r="A143" s="21"/>
      <c r="B143" s="88" t="s">
        <v>2091</v>
      </c>
      <c r="C143" s="88" t="s">
        <v>1903</v>
      </c>
      <c r="D143" s="88" t="s">
        <v>1770</v>
      </c>
      <c r="E143" s="88" t="s">
        <v>1776</v>
      </c>
      <c r="F143" s="191" t="s">
        <v>1834</v>
      </c>
      <c r="G143" s="88">
        <v>19</v>
      </c>
      <c r="H143" s="23"/>
      <c r="I143" s="23">
        <v>1977</v>
      </c>
      <c r="J143" s="63">
        <v>44.2</v>
      </c>
      <c r="K143" s="157"/>
      <c r="L143" s="67">
        <v>541088.43999999994</v>
      </c>
      <c r="M143" s="67">
        <v>541088.43999999994</v>
      </c>
      <c r="N143" s="67">
        <v>541088.43999999994</v>
      </c>
      <c r="O143" s="67">
        <v>541088.43999999994</v>
      </c>
      <c r="P143" s="67"/>
      <c r="Q143" s="67"/>
      <c r="R143" s="21"/>
      <c r="S143" s="36"/>
      <c r="X143" s="16"/>
    </row>
    <row r="144" spans="1:24" s="246" customFormat="1" ht="69.75" customHeight="1" x14ac:dyDescent="0.25">
      <c r="A144" s="21">
        <v>32</v>
      </c>
      <c r="B144" s="88" t="s">
        <v>2109</v>
      </c>
      <c r="C144" s="88" t="s">
        <v>1904</v>
      </c>
      <c r="D144" s="88" t="s">
        <v>1770</v>
      </c>
      <c r="E144" s="88" t="s">
        <v>1776</v>
      </c>
      <c r="F144" s="191" t="s">
        <v>1835</v>
      </c>
      <c r="G144" s="88" t="s">
        <v>2110</v>
      </c>
      <c r="H144" s="23" t="s">
        <v>690</v>
      </c>
      <c r="I144" s="23">
        <v>1977</v>
      </c>
      <c r="J144" s="63">
        <f>1778.8-61.4-42.5-41.3</f>
        <v>1633.6</v>
      </c>
      <c r="K144" s="161" t="s">
        <v>792</v>
      </c>
      <c r="L144" s="67">
        <f>103272.41-731926.68-583781.28-567298.04</f>
        <v>-1779733.59</v>
      </c>
      <c r="M144" s="67">
        <f>103272.41-731926.68-583781.28-567298.04</f>
        <v>-1779733.59</v>
      </c>
      <c r="N144" s="67"/>
      <c r="O144" s="67"/>
      <c r="P144" s="67"/>
      <c r="Q144" s="67"/>
      <c r="R144" s="244"/>
      <c r="S144" s="245"/>
    </row>
    <row r="145" spans="1:24" s="212" customFormat="1" ht="69.75" customHeight="1" x14ac:dyDescent="0.25">
      <c r="A145" s="250"/>
      <c r="B145" s="88" t="s">
        <v>2107</v>
      </c>
      <c r="C145" s="88" t="s">
        <v>1904</v>
      </c>
      <c r="D145" s="88" t="s">
        <v>1770</v>
      </c>
      <c r="E145" s="88" t="s">
        <v>1776</v>
      </c>
      <c r="F145" s="191" t="s">
        <v>1835</v>
      </c>
      <c r="G145" s="88">
        <v>2</v>
      </c>
      <c r="H145" s="23"/>
      <c r="I145" s="23"/>
      <c r="J145" s="63">
        <v>42.5</v>
      </c>
      <c r="K145" s="267"/>
      <c r="L145" s="268">
        <v>583781.28</v>
      </c>
      <c r="M145" s="268">
        <v>583781.28</v>
      </c>
      <c r="N145" s="268">
        <v>583781.28</v>
      </c>
      <c r="O145" s="268">
        <v>583781.28</v>
      </c>
      <c r="P145" s="269"/>
      <c r="Q145" s="269"/>
      <c r="R145" s="21"/>
      <c r="S145" s="36"/>
      <c r="X145" s="16"/>
    </row>
    <row r="146" spans="1:24" s="212" customFormat="1" ht="69.75" customHeight="1" x14ac:dyDescent="0.25">
      <c r="A146" s="250"/>
      <c r="B146" s="88" t="s">
        <v>2108</v>
      </c>
      <c r="C146" s="88" t="s">
        <v>1904</v>
      </c>
      <c r="D146" s="88" t="s">
        <v>1770</v>
      </c>
      <c r="E146" s="88" t="s">
        <v>1776</v>
      </c>
      <c r="F146" s="191" t="s">
        <v>1835</v>
      </c>
      <c r="G146" s="88">
        <v>10</v>
      </c>
      <c r="H146" s="23"/>
      <c r="I146" s="23"/>
      <c r="J146" s="63">
        <v>41.3</v>
      </c>
      <c r="K146" s="267"/>
      <c r="L146" s="268">
        <v>567298.04</v>
      </c>
      <c r="M146" s="268">
        <v>567298.04</v>
      </c>
      <c r="N146" s="268">
        <v>567298.04</v>
      </c>
      <c r="O146" s="268">
        <v>567298.04</v>
      </c>
      <c r="P146" s="269"/>
      <c r="Q146" s="269"/>
      <c r="R146" s="21"/>
      <c r="S146" s="36"/>
      <c r="X146" s="16"/>
    </row>
    <row r="147" spans="1:24" s="202" customFormat="1" ht="69.75" customHeight="1" x14ac:dyDescent="0.25">
      <c r="A147" s="21"/>
      <c r="B147" s="88" t="s">
        <v>2089</v>
      </c>
      <c r="C147" s="88" t="s">
        <v>1904</v>
      </c>
      <c r="D147" s="88" t="s">
        <v>1770</v>
      </c>
      <c r="E147" s="88" t="s">
        <v>1776</v>
      </c>
      <c r="F147" s="191" t="s">
        <v>1835</v>
      </c>
      <c r="G147" s="88">
        <v>26</v>
      </c>
      <c r="H147" s="23"/>
      <c r="I147" s="23"/>
      <c r="J147" s="63">
        <v>61.4</v>
      </c>
      <c r="K147" s="157"/>
      <c r="L147" s="67">
        <v>731926.68</v>
      </c>
      <c r="M147" s="67">
        <v>731926.68</v>
      </c>
      <c r="N147" s="67">
        <v>731926.68</v>
      </c>
      <c r="O147" s="67">
        <v>731926.68</v>
      </c>
      <c r="P147" s="67"/>
      <c r="Q147" s="67"/>
      <c r="R147" s="21"/>
      <c r="S147" s="36"/>
      <c r="X147" s="16"/>
    </row>
    <row r="148" spans="1:24" s="202" customFormat="1" ht="69.75" customHeight="1" x14ac:dyDescent="0.25">
      <c r="A148" s="21"/>
      <c r="B148" s="88" t="s">
        <v>2112</v>
      </c>
      <c r="C148" s="88" t="s">
        <v>793</v>
      </c>
      <c r="D148" s="88" t="s">
        <v>1770</v>
      </c>
      <c r="E148" s="88" t="s">
        <v>1776</v>
      </c>
      <c r="F148" s="191" t="s">
        <v>1836</v>
      </c>
      <c r="G148" s="88">
        <v>25</v>
      </c>
      <c r="H148" s="23"/>
      <c r="I148" s="23">
        <v>1980</v>
      </c>
      <c r="J148" s="63">
        <v>44.8</v>
      </c>
      <c r="K148" s="157"/>
      <c r="L148" s="67">
        <v>461956.33</v>
      </c>
      <c r="M148" s="67">
        <v>461956.33</v>
      </c>
      <c r="N148" s="67">
        <v>461956.33</v>
      </c>
      <c r="O148" s="67">
        <v>461956.33</v>
      </c>
      <c r="P148" s="67"/>
      <c r="Q148" s="67"/>
      <c r="R148" s="21"/>
      <c r="S148" s="36"/>
      <c r="X148" s="16"/>
    </row>
    <row r="149" spans="1:24" s="202" customFormat="1" ht="69.75" customHeight="1" x14ac:dyDescent="0.25">
      <c r="A149" s="21"/>
      <c r="B149" s="88" t="s">
        <v>2111</v>
      </c>
      <c r="C149" s="88" t="s">
        <v>793</v>
      </c>
      <c r="D149" s="88" t="s">
        <v>1770</v>
      </c>
      <c r="E149" s="88" t="s">
        <v>1776</v>
      </c>
      <c r="F149" s="191" t="s">
        <v>1836</v>
      </c>
      <c r="G149" s="88">
        <v>6</v>
      </c>
      <c r="H149" s="23"/>
      <c r="I149" s="23">
        <v>1980</v>
      </c>
      <c r="J149" s="63">
        <v>41.8</v>
      </c>
      <c r="K149" s="157"/>
      <c r="L149" s="67">
        <v>574166.05000000005</v>
      </c>
      <c r="M149" s="67">
        <v>574166.05000000005</v>
      </c>
      <c r="N149" s="67">
        <v>574166.05000000005</v>
      </c>
      <c r="O149" s="67">
        <v>574166.05000000005</v>
      </c>
      <c r="P149" s="67"/>
      <c r="Q149" s="67"/>
      <c r="R149" s="21"/>
      <c r="S149" s="36"/>
      <c r="X149" s="16"/>
    </row>
    <row r="150" spans="1:24" s="202" customFormat="1" ht="69.75" customHeight="1" x14ac:dyDescent="0.25">
      <c r="A150" s="21"/>
      <c r="B150" s="88" t="s">
        <v>2087</v>
      </c>
      <c r="C150" s="88" t="s">
        <v>793</v>
      </c>
      <c r="D150" s="88" t="s">
        <v>1770</v>
      </c>
      <c r="E150" s="88" t="s">
        <v>1776</v>
      </c>
      <c r="F150" s="191" t="s">
        <v>1836</v>
      </c>
      <c r="G150" s="88">
        <v>5</v>
      </c>
      <c r="H150" s="23"/>
      <c r="I150" s="23">
        <v>1980</v>
      </c>
      <c r="J150" s="63">
        <v>32.200000000000003</v>
      </c>
      <c r="K150" s="157"/>
      <c r="L150" s="67">
        <v>615374.14</v>
      </c>
      <c r="M150" s="67">
        <v>615374.14</v>
      </c>
      <c r="N150" s="67">
        <v>615374.14</v>
      </c>
      <c r="O150" s="67">
        <v>615374.14</v>
      </c>
      <c r="P150" s="67"/>
      <c r="Q150" s="67"/>
      <c r="R150" s="21"/>
      <c r="S150" s="36"/>
      <c r="X150" s="16"/>
    </row>
    <row r="151" spans="1:24" s="202" customFormat="1" ht="70.5" customHeight="1" x14ac:dyDescent="0.25">
      <c r="A151" s="21">
        <v>33</v>
      </c>
      <c r="B151" s="88" t="s">
        <v>2113</v>
      </c>
      <c r="C151" s="88" t="s">
        <v>793</v>
      </c>
      <c r="D151" s="88" t="s">
        <v>1770</v>
      </c>
      <c r="E151" s="88" t="s">
        <v>1776</v>
      </c>
      <c r="F151" s="191" t="s">
        <v>1836</v>
      </c>
      <c r="G151" s="88" t="s">
        <v>2114</v>
      </c>
      <c r="H151" s="23" t="s">
        <v>794</v>
      </c>
      <c r="I151" s="23">
        <v>1980</v>
      </c>
      <c r="J151" s="63">
        <f>1768.9-32.2-41.8-44.8</f>
        <v>1650.1000000000001</v>
      </c>
      <c r="K151" s="157" t="s">
        <v>795</v>
      </c>
      <c r="L151" s="67">
        <f>6901903.01-461956.33-574166.05-615374.14</f>
        <v>5250406.49</v>
      </c>
      <c r="M151" s="67">
        <f>6901903.01-461956.33-574166.05-615374.14</f>
        <v>5250406.49</v>
      </c>
      <c r="N151" s="67"/>
      <c r="O151" s="67"/>
      <c r="P151" s="67"/>
      <c r="Q151" s="67"/>
      <c r="R151" s="21"/>
      <c r="S151" s="36"/>
      <c r="X151" s="16"/>
    </row>
    <row r="152" spans="1:24" s="202" customFormat="1" ht="70.5" customHeight="1" x14ac:dyDescent="0.25">
      <c r="A152" s="21"/>
      <c r="B152" s="88" t="s">
        <v>776</v>
      </c>
      <c r="C152" s="88" t="s">
        <v>796</v>
      </c>
      <c r="D152" s="88" t="s">
        <v>1770</v>
      </c>
      <c r="E152" s="88" t="s">
        <v>1776</v>
      </c>
      <c r="F152" s="191" t="s">
        <v>1837</v>
      </c>
      <c r="G152" s="88">
        <v>2</v>
      </c>
      <c r="H152" s="23"/>
      <c r="I152" s="23">
        <v>1985</v>
      </c>
      <c r="J152" s="63">
        <v>32.1</v>
      </c>
      <c r="K152" s="157"/>
      <c r="L152" s="67">
        <v>460521.69</v>
      </c>
      <c r="M152" s="67">
        <v>460521.69</v>
      </c>
      <c r="N152" s="67">
        <v>460521.69</v>
      </c>
      <c r="O152" s="67">
        <v>460521.69</v>
      </c>
      <c r="P152" s="67"/>
      <c r="Q152" s="67"/>
      <c r="R152" s="21"/>
      <c r="S152" s="36"/>
      <c r="X152" s="16"/>
    </row>
    <row r="153" spans="1:24" s="202" customFormat="1" ht="70.5" customHeight="1" x14ac:dyDescent="0.25">
      <c r="A153" s="21"/>
      <c r="B153" s="88" t="s">
        <v>2117</v>
      </c>
      <c r="C153" s="88" t="s">
        <v>796</v>
      </c>
      <c r="D153" s="88" t="s">
        <v>1770</v>
      </c>
      <c r="E153" s="88" t="s">
        <v>1776</v>
      </c>
      <c r="F153" s="191" t="s">
        <v>1837</v>
      </c>
      <c r="G153" s="88">
        <v>13</v>
      </c>
      <c r="H153" s="23"/>
      <c r="I153" s="23">
        <v>1985</v>
      </c>
      <c r="J153" s="63">
        <v>55.1</v>
      </c>
      <c r="K153" s="157"/>
      <c r="L153" s="67">
        <v>169851.7</v>
      </c>
      <c r="M153" s="67">
        <v>169851.7</v>
      </c>
      <c r="N153" s="67">
        <v>169851.7</v>
      </c>
      <c r="O153" s="67">
        <v>169851.7</v>
      </c>
      <c r="P153" s="67"/>
      <c r="Q153" s="67"/>
      <c r="R153" s="21"/>
      <c r="S153" s="36"/>
      <c r="X153" s="16"/>
    </row>
    <row r="154" spans="1:24" s="202" customFormat="1" ht="70.5" customHeight="1" x14ac:dyDescent="0.25">
      <c r="A154" s="21"/>
      <c r="B154" s="88" t="s">
        <v>2092</v>
      </c>
      <c r="C154" s="88" t="s">
        <v>796</v>
      </c>
      <c r="D154" s="88" t="s">
        <v>1770</v>
      </c>
      <c r="E154" s="88" t="s">
        <v>1776</v>
      </c>
      <c r="F154" s="191" t="s">
        <v>1837</v>
      </c>
      <c r="G154" s="88">
        <v>23</v>
      </c>
      <c r="H154" s="23"/>
      <c r="I154" s="23">
        <v>1985</v>
      </c>
      <c r="J154" s="63">
        <v>37.1</v>
      </c>
      <c r="K154" s="157"/>
      <c r="L154" s="67">
        <v>532254.04</v>
      </c>
      <c r="M154" s="67">
        <v>532254.04</v>
      </c>
      <c r="N154" s="67">
        <v>532254.04</v>
      </c>
      <c r="O154" s="67">
        <v>532254.04</v>
      </c>
      <c r="P154" s="67"/>
      <c r="Q154" s="67"/>
      <c r="R154" s="21"/>
      <c r="S154" s="36"/>
      <c r="X154" s="16"/>
    </row>
    <row r="155" spans="1:24" s="202" customFormat="1" ht="70.5" customHeight="1" x14ac:dyDescent="0.25">
      <c r="A155" s="21"/>
      <c r="B155" s="88" t="s">
        <v>2118</v>
      </c>
      <c r="C155" s="88" t="s">
        <v>796</v>
      </c>
      <c r="D155" s="88" t="s">
        <v>1770</v>
      </c>
      <c r="E155" s="88" t="s">
        <v>1776</v>
      </c>
      <c r="F155" s="191" t="s">
        <v>1837</v>
      </c>
      <c r="G155" s="88">
        <v>24</v>
      </c>
      <c r="H155" s="23"/>
      <c r="I155" s="23">
        <v>1985</v>
      </c>
      <c r="J155" s="63">
        <v>73.900000000000006</v>
      </c>
      <c r="K155" s="157"/>
      <c r="L155" s="67">
        <v>880934.56</v>
      </c>
      <c r="M155" s="67">
        <v>880934.56</v>
      </c>
      <c r="N155" s="67">
        <v>880934.56</v>
      </c>
      <c r="O155" s="67">
        <v>880934.56</v>
      </c>
      <c r="P155" s="67"/>
      <c r="Q155" s="67"/>
      <c r="R155" s="21"/>
      <c r="S155" s="36"/>
      <c r="X155" s="16"/>
    </row>
    <row r="156" spans="1:24" s="202" customFormat="1" ht="70.5" customHeight="1" x14ac:dyDescent="0.25">
      <c r="A156" s="21"/>
      <c r="B156" s="88" t="s">
        <v>2119</v>
      </c>
      <c r="C156" s="88" t="s">
        <v>796</v>
      </c>
      <c r="D156" s="88" t="s">
        <v>1770</v>
      </c>
      <c r="E156" s="88" t="s">
        <v>1776</v>
      </c>
      <c r="F156" s="191" t="s">
        <v>1837</v>
      </c>
      <c r="G156" s="88">
        <v>30</v>
      </c>
      <c r="H156" s="23"/>
      <c r="I156" s="23">
        <v>1985</v>
      </c>
      <c r="J156" s="63">
        <v>32.1</v>
      </c>
      <c r="K156" s="157"/>
      <c r="L156" s="67">
        <v>410426.11</v>
      </c>
      <c r="M156" s="67">
        <v>410426.11</v>
      </c>
      <c r="N156" s="67">
        <v>410426.11</v>
      </c>
      <c r="O156" s="67">
        <v>410426.11</v>
      </c>
      <c r="P156" s="67"/>
      <c r="Q156" s="67"/>
      <c r="R156" s="21"/>
      <c r="S156" s="36"/>
      <c r="X156" s="16"/>
    </row>
    <row r="157" spans="1:24" s="202" customFormat="1" ht="70.5" customHeight="1" x14ac:dyDescent="0.25">
      <c r="A157" s="21"/>
      <c r="B157" s="88" t="s">
        <v>2120</v>
      </c>
      <c r="C157" s="88" t="s">
        <v>796</v>
      </c>
      <c r="D157" s="88" t="s">
        <v>1770</v>
      </c>
      <c r="E157" s="88" t="s">
        <v>1776</v>
      </c>
      <c r="F157" s="191" t="s">
        <v>1837</v>
      </c>
      <c r="G157" s="88">
        <v>32</v>
      </c>
      <c r="H157" s="23"/>
      <c r="I157" s="23">
        <v>1985</v>
      </c>
      <c r="J157" s="63">
        <v>74.2</v>
      </c>
      <c r="K157" s="157"/>
      <c r="L157" s="67">
        <v>788293.38</v>
      </c>
      <c r="M157" s="67">
        <v>788293.38</v>
      </c>
      <c r="N157" s="67">
        <v>788293.38</v>
      </c>
      <c r="O157" s="67">
        <v>788293.38</v>
      </c>
      <c r="P157" s="67"/>
      <c r="Q157" s="67"/>
      <c r="R157" s="21"/>
      <c r="S157" s="36"/>
      <c r="X157" s="16"/>
    </row>
    <row r="158" spans="1:24" s="202" customFormat="1" ht="73.5" customHeight="1" x14ac:dyDescent="0.25">
      <c r="A158" s="21">
        <v>34</v>
      </c>
      <c r="B158" s="88" t="s">
        <v>2115</v>
      </c>
      <c r="C158" s="88" t="s">
        <v>796</v>
      </c>
      <c r="D158" s="88" t="s">
        <v>1770</v>
      </c>
      <c r="E158" s="88" t="s">
        <v>1776</v>
      </c>
      <c r="F158" s="191" t="s">
        <v>1837</v>
      </c>
      <c r="G158" s="88" t="s">
        <v>2116</v>
      </c>
      <c r="H158" s="23" t="s">
        <v>797</v>
      </c>
      <c r="I158" s="23">
        <v>1985</v>
      </c>
      <c r="J158" s="63">
        <f>2191.9-32.1-55.1-37.1-73.9-32.1-74.2</f>
        <v>1887.4000000000003</v>
      </c>
      <c r="K158" s="157" t="s">
        <v>798</v>
      </c>
      <c r="L158" s="67">
        <f>9740080.84-460521.69-169851.7-532254.04-880934.56-410426.11-788293.38</f>
        <v>6497799.3599999994</v>
      </c>
      <c r="M158" s="67">
        <f>9709273.62-460521.69-169851.7-532254.04-880934.56-410426.11-788293.38</f>
        <v>6466992.1400000006</v>
      </c>
      <c r="N158" s="67"/>
      <c r="O158" s="67"/>
      <c r="P158" s="67"/>
      <c r="Q158" s="67"/>
      <c r="R158" s="21"/>
      <c r="S158" s="36">
        <v>9997500.5199999996</v>
      </c>
      <c r="T158" s="225"/>
      <c r="X158" s="16"/>
    </row>
    <row r="159" spans="1:24" s="202" customFormat="1" ht="73.5" customHeight="1" x14ac:dyDescent="0.25">
      <c r="A159" s="21"/>
      <c r="B159" s="88" t="s">
        <v>2087</v>
      </c>
      <c r="C159" s="88" t="s">
        <v>799</v>
      </c>
      <c r="D159" s="88" t="s">
        <v>1770</v>
      </c>
      <c r="E159" s="88" t="s">
        <v>1776</v>
      </c>
      <c r="F159" s="191" t="s">
        <v>1838</v>
      </c>
      <c r="G159" s="88">
        <v>5</v>
      </c>
      <c r="H159" s="23"/>
      <c r="I159" s="23">
        <v>1958</v>
      </c>
      <c r="J159" s="63">
        <v>50.9</v>
      </c>
      <c r="K159" s="157"/>
      <c r="L159" s="67">
        <v>527168.76</v>
      </c>
      <c r="M159" s="67">
        <v>527168.76</v>
      </c>
      <c r="N159" s="67">
        <v>527168.76</v>
      </c>
      <c r="O159" s="67">
        <v>527168.76</v>
      </c>
      <c r="P159" s="67"/>
      <c r="Q159" s="67"/>
      <c r="R159" s="21"/>
      <c r="S159" s="36"/>
      <c r="T159" s="225"/>
      <c r="X159" s="16"/>
    </row>
    <row r="160" spans="1:24" s="222" customFormat="1" ht="73.5" customHeight="1" x14ac:dyDescent="0.25">
      <c r="A160" s="21"/>
      <c r="B160" s="88" t="s">
        <v>2111</v>
      </c>
      <c r="C160" s="88" t="s">
        <v>799</v>
      </c>
      <c r="D160" s="88" t="s">
        <v>1770</v>
      </c>
      <c r="E160" s="88" t="s">
        <v>1776</v>
      </c>
      <c r="F160" s="191" t="s">
        <v>1838</v>
      </c>
      <c r="G160" s="88">
        <v>6</v>
      </c>
      <c r="H160" s="23"/>
      <c r="I160" s="23">
        <v>1958</v>
      </c>
      <c r="J160" s="63">
        <v>62.9</v>
      </c>
      <c r="K160" s="157"/>
      <c r="L160" s="67">
        <v>565354.01</v>
      </c>
      <c r="M160" s="67">
        <v>565354.01</v>
      </c>
      <c r="N160" s="67">
        <v>565354.01</v>
      </c>
      <c r="O160" s="67">
        <v>565354.01</v>
      </c>
      <c r="P160" s="67"/>
      <c r="Q160" s="67"/>
      <c r="R160" s="21"/>
      <c r="S160" s="36"/>
      <c r="T160" s="234"/>
      <c r="X160" s="16"/>
    </row>
    <row r="161" spans="1:24" s="246" customFormat="1" ht="78" customHeight="1" x14ac:dyDescent="0.25">
      <c r="A161" s="21">
        <v>35</v>
      </c>
      <c r="B161" s="88" t="s">
        <v>2204</v>
      </c>
      <c r="C161" s="88" t="s">
        <v>799</v>
      </c>
      <c r="D161" s="88" t="s">
        <v>1770</v>
      </c>
      <c r="E161" s="88" t="s">
        <v>1776</v>
      </c>
      <c r="F161" s="191" t="s">
        <v>1838</v>
      </c>
      <c r="G161" s="88">
        <v>4.8</v>
      </c>
      <c r="H161" s="23" t="s">
        <v>1019</v>
      </c>
      <c r="I161" s="23">
        <v>1958</v>
      </c>
      <c r="J161" s="63">
        <f>586.6-50.9-62.9</f>
        <v>472.80000000000007</v>
      </c>
      <c r="K161" s="161" t="s">
        <v>1020</v>
      </c>
      <c r="L161" s="67">
        <f>515656.52-527168.76-565354.01</f>
        <v>-576866.25</v>
      </c>
      <c r="M161" s="67">
        <f>515656.52-527168.76-565354.01</f>
        <v>-576866.25</v>
      </c>
      <c r="N161" s="67"/>
      <c r="O161" s="67"/>
      <c r="P161" s="67"/>
      <c r="Q161" s="67"/>
      <c r="R161" s="244"/>
      <c r="S161" s="245"/>
    </row>
    <row r="162" spans="1:24" s="202" customFormat="1" ht="78" customHeight="1" x14ac:dyDescent="0.25">
      <c r="A162" s="21"/>
      <c r="B162" s="88" t="s">
        <v>2091</v>
      </c>
      <c r="C162" s="88" t="s">
        <v>1021</v>
      </c>
      <c r="D162" s="88" t="s">
        <v>1770</v>
      </c>
      <c r="E162" s="88" t="s">
        <v>1776</v>
      </c>
      <c r="F162" s="191" t="s">
        <v>1839</v>
      </c>
      <c r="G162" s="88">
        <v>19</v>
      </c>
      <c r="H162" s="23"/>
      <c r="I162" s="23">
        <v>1974</v>
      </c>
      <c r="J162" s="63">
        <v>42.6</v>
      </c>
      <c r="K162" s="157"/>
      <c r="L162" s="67">
        <v>585154.88</v>
      </c>
      <c r="M162" s="67">
        <v>585154.88</v>
      </c>
      <c r="N162" s="67">
        <v>585154.88</v>
      </c>
      <c r="O162" s="67">
        <v>585154.88</v>
      </c>
      <c r="P162" s="67"/>
      <c r="Q162" s="67"/>
      <c r="R162" s="21"/>
      <c r="S162" s="36"/>
      <c r="X162" s="16"/>
    </row>
    <row r="163" spans="1:24" s="202" customFormat="1" ht="78" customHeight="1" x14ac:dyDescent="0.25">
      <c r="A163" s="21"/>
      <c r="B163" s="88" t="s">
        <v>2080</v>
      </c>
      <c r="C163" s="88" t="s">
        <v>1021</v>
      </c>
      <c r="D163" s="88" t="s">
        <v>1770</v>
      </c>
      <c r="E163" s="88" t="s">
        <v>1776</v>
      </c>
      <c r="F163" s="191" t="s">
        <v>1839</v>
      </c>
      <c r="G163" s="88">
        <v>27</v>
      </c>
      <c r="H163" s="23"/>
      <c r="I163" s="23">
        <v>1974</v>
      </c>
      <c r="J163" s="63">
        <v>42.6</v>
      </c>
      <c r="K163" s="157"/>
      <c r="L163" s="67">
        <v>585154.88</v>
      </c>
      <c r="M163" s="67">
        <v>585154.88</v>
      </c>
      <c r="N163" s="67">
        <v>585154.88</v>
      </c>
      <c r="O163" s="67">
        <v>585154.88</v>
      </c>
      <c r="P163" s="67"/>
      <c r="Q163" s="67"/>
      <c r="R163" s="21"/>
      <c r="S163" s="36"/>
      <c r="X163" s="16"/>
    </row>
    <row r="164" spans="1:24" s="202" customFormat="1" ht="78" customHeight="1" x14ac:dyDescent="0.25">
      <c r="A164" s="21"/>
      <c r="B164" s="88" t="s">
        <v>2090</v>
      </c>
      <c r="C164" s="88" t="s">
        <v>1021</v>
      </c>
      <c r="D164" s="88" t="s">
        <v>1770</v>
      </c>
      <c r="E164" s="88" t="s">
        <v>1776</v>
      </c>
      <c r="F164" s="191" t="s">
        <v>1839</v>
      </c>
      <c r="G164" s="88">
        <v>38</v>
      </c>
      <c r="H164" s="23"/>
      <c r="I164" s="23">
        <v>1974</v>
      </c>
      <c r="J164" s="63">
        <v>41.7</v>
      </c>
      <c r="K164" s="157"/>
      <c r="L164" s="67">
        <v>572792.44999999995</v>
      </c>
      <c r="M164" s="67">
        <v>572792.44999999995</v>
      </c>
      <c r="N164" s="67">
        <v>572792.44999999995</v>
      </c>
      <c r="O164" s="67">
        <v>572792.44999999995</v>
      </c>
      <c r="P164" s="67"/>
      <c r="Q164" s="67"/>
      <c r="R164" s="21"/>
      <c r="S164" s="36"/>
      <c r="X164" s="16"/>
    </row>
    <row r="165" spans="1:24" s="202" customFormat="1" ht="78" customHeight="1" x14ac:dyDescent="0.25">
      <c r="A165" s="21"/>
      <c r="B165" s="88" t="s">
        <v>2121</v>
      </c>
      <c r="C165" s="88" t="s">
        <v>1021</v>
      </c>
      <c r="D165" s="88" t="s">
        <v>1770</v>
      </c>
      <c r="E165" s="88" t="s">
        <v>1776</v>
      </c>
      <c r="F165" s="191" t="s">
        <v>1839</v>
      </c>
      <c r="G165" s="88">
        <v>48</v>
      </c>
      <c r="H165" s="23"/>
      <c r="I165" s="23">
        <v>1974</v>
      </c>
      <c r="J165" s="63">
        <v>31.7</v>
      </c>
      <c r="K165" s="157"/>
      <c r="L165" s="67">
        <v>405311.76</v>
      </c>
      <c r="M165" s="67">
        <v>405311.76</v>
      </c>
      <c r="N165" s="67">
        <v>405311.76</v>
      </c>
      <c r="O165" s="67">
        <v>405311.76</v>
      </c>
      <c r="P165" s="67"/>
      <c r="Q165" s="67"/>
      <c r="R165" s="21"/>
      <c r="S165" s="36"/>
      <c r="X165" s="16"/>
    </row>
    <row r="166" spans="1:24" s="222" customFormat="1" ht="78" customHeight="1" x14ac:dyDescent="0.25">
      <c r="A166" s="21"/>
      <c r="B166" s="88" t="s">
        <v>2137</v>
      </c>
      <c r="C166" s="88" t="s">
        <v>1021</v>
      </c>
      <c r="D166" s="88" t="s">
        <v>1770</v>
      </c>
      <c r="E166" s="88" t="s">
        <v>1776</v>
      </c>
      <c r="F166" s="191" t="s">
        <v>1839</v>
      </c>
      <c r="G166" s="88">
        <v>16</v>
      </c>
      <c r="H166" s="23"/>
      <c r="I166" s="23">
        <v>1974</v>
      </c>
      <c r="J166" s="63">
        <v>44</v>
      </c>
      <c r="K166" s="157"/>
      <c r="L166" s="67"/>
      <c r="M166" s="67"/>
      <c r="N166" s="67"/>
      <c r="O166" s="67"/>
      <c r="P166" s="67"/>
      <c r="Q166" s="67"/>
      <c r="R166" s="21"/>
      <c r="S166" s="36"/>
      <c r="X166" s="16"/>
    </row>
    <row r="167" spans="1:24" s="222" customFormat="1" ht="78" customHeight="1" x14ac:dyDescent="0.25">
      <c r="A167" s="21"/>
      <c r="B167" s="88" t="s">
        <v>2136</v>
      </c>
      <c r="C167" s="88" t="s">
        <v>1021</v>
      </c>
      <c r="D167" s="88" t="s">
        <v>1770</v>
      </c>
      <c r="E167" s="88" t="s">
        <v>1776</v>
      </c>
      <c r="F167" s="191" t="s">
        <v>1839</v>
      </c>
      <c r="G167" s="88">
        <v>41</v>
      </c>
      <c r="H167" s="23"/>
      <c r="I167" s="23">
        <v>1974</v>
      </c>
      <c r="J167" s="63">
        <v>42.5</v>
      </c>
      <c r="K167" s="157"/>
      <c r="L167" s="67"/>
      <c r="M167" s="67"/>
      <c r="N167" s="67"/>
      <c r="O167" s="67"/>
      <c r="P167" s="67"/>
      <c r="Q167" s="67"/>
      <c r="R167" s="21"/>
      <c r="S167" s="36"/>
      <c r="X167" s="16"/>
    </row>
    <row r="168" spans="1:24" s="202" customFormat="1" ht="93" customHeight="1" x14ac:dyDescent="0.25">
      <c r="A168" s="21">
        <v>36</v>
      </c>
      <c r="B168" s="88" t="s">
        <v>2175</v>
      </c>
      <c r="C168" s="88" t="s">
        <v>1021</v>
      </c>
      <c r="D168" s="88" t="s">
        <v>1770</v>
      </c>
      <c r="E168" s="88" t="s">
        <v>1776</v>
      </c>
      <c r="F168" s="191" t="s">
        <v>1839</v>
      </c>
      <c r="G168" s="88" t="s">
        <v>2176</v>
      </c>
      <c r="H168" s="23" t="s">
        <v>1022</v>
      </c>
      <c r="I168" s="23">
        <v>1974</v>
      </c>
      <c r="J168" s="63">
        <f>2744.4-42.6-42.6-41.7-31.7</f>
        <v>2585.8000000000006</v>
      </c>
      <c r="K168" s="157" t="s">
        <v>1023</v>
      </c>
      <c r="L168" s="67">
        <f>10118421.36-585154.88-585154.88-572792.45-405311.76</f>
        <v>7970007.3899999978</v>
      </c>
      <c r="M168" s="67">
        <f>10118421.36-585154.88-585154.88-572792.45-405311.76</f>
        <v>7970007.3899999978</v>
      </c>
      <c r="N168" s="67"/>
      <c r="O168" s="67"/>
      <c r="P168" s="67"/>
      <c r="Q168" s="67"/>
      <c r="R168" s="21"/>
      <c r="S168" s="36"/>
      <c r="X168" s="16"/>
    </row>
    <row r="169" spans="1:24" s="246" customFormat="1" ht="81.75" customHeight="1" x14ac:dyDescent="0.25">
      <c r="A169" s="21">
        <v>37</v>
      </c>
      <c r="B169" s="88" t="s">
        <v>2177</v>
      </c>
      <c r="C169" s="88" t="s">
        <v>1024</v>
      </c>
      <c r="D169" s="88" t="s">
        <v>1770</v>
      </c>
      <c r="E169" s="88" t="s">
        <v>1776</v>
      </c>
      <c r="F169" s="191" t="s">
        <v>1840</v>
      </c>
      <c r="G169" s="88" t="s">
        <v>2178</v>
      </c>
      <c r="H169" s="23" t="s">
        <v>1025</v>
      </c>
      <c r="I169" s="23">
        <v>1991</v>
      </c>
      <c r="J169" s="64">
        <f>3503.8-76.2-76.2</f>
        <v>3351.4000000000005</v>
      </c>
      <c r="K169" s="161" t="s">
        <v>817</v>
      </c>
      <c r="L169" s="67">
        <f>937014.19-908352.01-809541.18</f>
        <v>-780879.00000000012</v>
      </c>
      <c r="M169" s="67">
        <f>937014.19-908352.01-809541.18</f>
        <v>-780879.00000000012</v>
      </c>
      <c r="N169" s="67"/>
      <c r="O169" s="67"/>
      <c r="P169" s="67"/>
      <c r="Q169" s="67"/>
      <c r="R169" s="21"/>
      <c r="S169" s="36"/>
      <c r="T169" s="245"/>
      <c r="X169" s="16"/>
    </row>
    <row r="170" spans="1:24" s="233" customFormat="1" ht="81.75" customHeight="1" x14ac:dyDescent="0.25">
      <c r="A170" s="250"/>
      <c r="B170" s="88" t="s">
        <v>2165</v>
      </c>
      <c r="C170" s="88" t="s">
        <v>1024</v>
      </c>
      <c r="D170" s="88" t="s">
        <v>1770</v>
      </c>
      <c r="E170" s="88" t="s">
        <v>1776</v>
      </c>
      <c r="F170" s="191" t="s">
        <v>1840</v>
      </c>
      <c r="G170" s="88">
        <v>10</v>
      </c>
      <c r="H170" s="23"/>
      <c r="I170" s="23"/>
      <c r="J170" s="64">
        <v>39.9</v>
      </c>
      <c r="K170" s="267"/>
      <c r="L170" s="269"/>
      <c r="M170" s="269"/>
      <c r="N170" s="269"/>
      <c r="O170" s="269"/>
      <c r="P170" s="269"/>
      <c r="Q170" s="269"/>
      <c r="R170" s="21"/>
      <c r="S170" s="36"/>
      <c r="T170" s="232"/>
      <c r="X170" s="16"/>
    </row>
    <row r="171" spans="1:24" s="202" customFormat="1" ht="81.75" customHeight="1" x14ac:dyDescent="0.25">
      <c r="A171" s="21"/>
      <c r="B171" s="88" t="s">
        <v>2090</v>
      </c>
      <c r="C171" s="88" t="s">
        <v>1024</v>
      </c>
      <c r="D171" s="88" t="s">
        <v>1770</v>
      </c>
      <c r="E171" s="88" t="s">
        <v>1776</v>
      </c>
      <c r="F171" s="191" t="s">
        <v>1840</v>
      </c>
      <c r="G171" s="88">
        <v>38</v>
      </c>
      <c r="H171" s="23"/>
      <c r="I171" s="23"/>
      <c r="J171" s="64">
        <v>76.2</v>
      </c>
      <c r="K171" s="157"/>
      <c r="L171" s="67">
        <v>809541.18</v>
      </c>
      <c r="M171" s="67">
        <v>809541.18</v>
      </c>
      <c r="N171" s="67">
        <v>809541.18</v>
      </c>
      <c r="O171" s="67">
        <v>809541.18</v>
      </c>
      <c r="P171" s="67"/>
      <c r="Q171" s="67"/>
      <c r="R171" s="21"/>
      <c r="S171" s="36"/>
      <c r="T171" s="203"/>
      <c r="X171" s="16"/>
    </row>
    <row r="172" spans="1:24" s="202" customFormat="1" ht="81.75" customHeight="1" x14ac:dyDescent="0.25">
      <c r="A172" s="21"/>
      <c r="B172" s="88" t="s">
        <v>2082</v>
      </c>
      <c r="C172" s="88" t="s">
        <v>1024</v>
      </c>
      <c r="D172" s="88" t="s">
        <v>1770</v>
      </c>
      <c r="E172" s="88" t="s">
        <v>1776</v>
      </c>
      <c r="F172" s="191" t="s">
        <v>1840</v>
      </c>
      <c r="G172" s="88">
        <v>14</v>
      </c>
      <c r="H172" s="23" t="s">
        <v>2380</v>
      </c>
      <c r="I172" s="23"/>
      <c r="J172" s="64">
        <v>39.9</v>
      </c>
      <c r="K172" s="157"/>
      <c r="L172" s="67"/>
      <c r="M172" s="67"/>
      <c r="N172" s="67"/>
      <c r="O172" s="67"/>
      <c r="P172" s="67"/>
      <c r="Q172" s="67"/>
      <c r="R172" s="21"/>
      <c r="S172" s="36"/>
      <c r="T172" s="203"/>
      <c r="X172" s="16"/>
    </row>
    <row r="173" spans="1:24" s="186" customFormat="1" ht="82.5" customHeight="1" x14ac:dyDescent="0.25">
      <c r="A173" s="21"/>
      <c r="B173" s="88" t="s">
        <v>1767</v>
      </c>
      <c r="C173" s="88" t="s">
        <v>1024</v>
      </c>
      <c r="D173" s="88" t="s">
        <v>1770</v>
      </c>
      <c r="E173" s="88" t="s">
        <v>1776</v>
      </c>
      <c r="F173" s="191" t="s">
        <v>1840</v>
      </c>
      <c r="G173" s="88">
        <v>45</v>
      </c>
      <c r="H173" s="23" t="s">
        <v>1025</v>
      </c>
      <c r="I173" s="23">
        <v>1991</v>
      </c>
      <c r="J173" s="64">
        <v>76.2</v>
      </c>
      <c r="K173" s="157" t="s">
        <v>817</v>
      </c>
      <c r="L173" s="67">
        <v>908352.01</v>
      </c>
      <c r="M173" s="67">
        <v>908352.01</v>
      </c>
      <c r="N173" s="67">
        <v>908352.01</v>
      </c>
      <c r="O173" s="67">
        <v>908352.01</v>
      </c>
      <c r="P173" s="67"/>
      <c r="Q173" s="67"/>
      <c r="R173" s="183"/>
      <c r="S173" s="185"/>
      <c r="T173" s="185"/>
    </row>
    <row r="174" spans="1:24" s="16" customFormat="1" ht="76.5" customHeight="1" x14ac:dyDescent="0.25">
      <c r="A174" s="21">
        <v>38</v>
      </c>
      <c r="B174" s="88" t="s">
        <v>1345</v>
      </c>
      <c r="C174" s="88" t="s">
        <v>818</v>
      </c>
      <c r="D174" s="88" t="s">
        <v>1771</v>
      </c>
      <c r="E174" s="88" t="s">
        <v>1794</v>
      </c>
      <c r="F174" s="191" t="s">
        <v>1809</v>
      </c>
      <c r="G174" s="88"/>
      <c r="H174" s="23" t="s">
        <v>819</v>
      </c>
      <c r="I174" s="23">
        <v>2003</v>
      </c>
      <c r="J174" s="64">
        <v>78</v>
      </c>
      <c r="K174" s="158" t="s">
        <v>820</v>
      </c>
      <c r="L174" s="67">
        <v>2430591.66</v>
      </c>
      <c r="M174" s="67">
        <v>2430591.66</v>
      </c>
      <c r="N174" s="67"/>
      <c r="O174" s="67"/>
      <c r="P174" s="67"/>
      <c r="Q174" s="67"/>
      <c r="R174" s="21"/>
      <c r="S174" s="36"/>
      <c r="T174" s="40"/>
      <c r="U174" s="40"/>
      <c r="V174" s="40"/>
      <c r="W174" s="40"/>
    </row>
    <row r="175" spans="1:24" s="16" customFormat="1" ht="78" customHeight="1" x14ac:dyDescent="0.25">
      <c r="A175" s="21">
        <v>39</v>
      </c>
      <c r="B175" s="88" t="s">
        <v>1345</v>
      </c>
      <c r="C175" s="88" t="s">
        <v>821</v>
      </c>
      <c r="D175" s="88" t="s">
        <v>1771</v>
      </c>
      <c r="E175" s="88" t="s">
        <v>1794</v>
      </c>
      <c r="F175" s="191" t="s">
        <v>1841</v>
      </c>
      <c r="G175" s="88"/>
      <c r="H175" s="23" t="s">
        <v>822</v>
      </c>
      <c r="I175" s="23">
        <v>2003</v>
      </c>
      <c r="J175" s="64">
        <v>78.099999999999994</v>
      </c>
      <c r="K175" s="158" t="s">
        <v>823</v>
      </c>
      <c r="L175" s="67">
        <v>2433659.83</v>
      </c>
      <c r="M175" s="67">
        <v>2433659.83</v>
      </c>
      <c r="N175" s="67"/>
      <c r="O175" s="67"/>
      <c r="P175" s="67"/>
      <c r="Q175" s="67"/>
      <c r="R175" s="21"/>
      <c r="S175" s="36"/>
      <c r="T175" s="40"/>
      <c r="U175" s="40"/>
      <c r="V175" s="40"/>
      <c r="W175" s="40"/>
    </row>
    <row r="176" spans="1:24" s="16" customFormat="1" ht="77.25" customHeight="1" x14ac:dyDescent="0.25">
      <c r="A176" s="21">
        <v>40</v>
      </c>
      <c r="B176" s="88" t="s">
        <v>1345</v>
      </c>
      <c r="C176" s="88" t="s">
        <v>824</v>
      </c>
      <c r="D176" s="88" t="s">
        <v>1771</v>
      </c>
      <c r="E176" s="88" t="s">
        <v>1794</v>
      </c>
      <c r="F176" s="191" t="s">
        <v>1749</v>
      </c>
      <c r="G176" s="88"/>
      <c r="H176" s="23" t="s">
        <v>825</v>
      </c>
      <c r="I176" s="23">
        <v>2003</v>
      </c>
      <c r="J176" s="64">
        <v>78</v>
      </c>
      <c r="K176" s="158" t="s">
        <v>826</v>
      </c>
      <c r="L176" s="67">
        <v>2430591.66</v>
      </c>
      <c r="M176" s="67">
        <v>2430591.66</v>
      </c>
      <c r="N176" s="67"/>
      <c r="O176" s="67"/>
      <c r="P176" s="67"/>
      <c r="Q176" s="67"/>
      <c r="R176" s="21"/>
      <c r="S176" s="36"/>
      <c r="T176" s="40"/>
      <c r="U176" s="40"/>
      <c r="V176" s="40"/>
      <c r="W176" s="40"/>
    </row>
    <row r="177" spans="1:24" s="16" customFormat="1" ht="76.5" customHeight="1" x14ac:dyDescent="0.25">
      <c r="A177" s="21">
        <v>41</v>
      </c>
      <c r="B177" s="88" t="s">
        <v>1345</v>
      </c>
      <c r="C177" s="88" t="s">
        <v>827</v>
      </c>
      <c r="D177" s="88" t="s">
        <v>1771</v>
      </c>
      <c r="E177" s="88" t="s">
        <v>1794</v>
      </c>
      <c r="F177" s="191" t="s">
        <v>1750</v>
      </c>
      <c r="G177" s="88"/>
      <c r="H177" s="23" t="s">
        <v>828</v>
      </c>
      <c r="I177" s="23">
        <v>2003</v>
      </c>
      <c r="J177" s="64">
        <v>87</v>
      </c>
      <c r="K177" s="158" t="s">
        <v>829</v>
      </c>
      <c r="L177" s="67">
        <v>2430591.66</v>
      </c>
      <c r="M177" s="67">
        <v>2430591.66</v>
      </c>
      <c r="N177" s="67"/>
      <c r="O177" s="67"/>
      <c r="P177" s="67"/>
      <c r="Q177" s="67"/>
      <c r="R177" s="21"/>
      <c r="S177" s="36"/>
      <c r="T177" s="40"/>
      <c r="U177" s="40"/>
      <c r="V177" s="40"/>
      <c r="W177" s="40"/>
    </row>
    <row r="178" spans="1:24" s="16" customFormat="1" ht="72" customHeight="1" x14ac:dyDescent="0.25">
      <c r="A178" s="21">
        <v>42</v>
      </c>
      <c r="B178" s="88" t="s">
        <v>1345</v>
      </c>
      <c r="C178" s="88" t="s">
        <v>830</v>
      </c>
      <c r="D178" s="88" t="s">
        <v>1771</v>
      </c>
      <c r="E178" s="88" t="s">
        <v>1794</v>
      </c>
      <c r="F178" s="191" t="s">
        <v>1842</v>
      </c>
      <c r="G178" s="88"/>
      <c r="H178" s="23" t="s">
        <v>831</v>
      </c>
      <c r="I178" s="23">
        <v>2003</v>
      </c>
      <c r="J178" s="64">
        <v>78.099999999999994</v>
      </c>
      <c r="K178" s="158" t="s">
        <v>832</v>
      </c>
      <c r="L178" s="67">
        <v>2433659.83</v>
      </c>
      <c r="M178" s="67">
        <v>2433659.83</v>
      </c>
      <c r="N178" s="67"/>
      <c r="O178" s="67"/>
      <c r="P178" s="67"/>
      <c r="Q178" s="67"/>
      <c r="R178" s="21"/>
      <c r="S178" s="36"/>
      <c r="T178" s="40"/>
      <c r="U178" s="40"/>
      <c r="V178" s="40"/>
      <c r="W178" s="40"/>
    </row>
    <row r="179" spans="1:24" s="18" customFormat="1" ht="77.25" customHeight="1" x14ac:dyDescent="0.25">
      <c r="A179" s="21">
        <v>43</v>
      </c>
      <c r="B179" s="88" t="s">
        <v>1345</v>
      </c>
      <c r="C179" s="88" t="s">
        <v>833</v>
      </c>
      <c r="D179" s="88" t="s">
        <v>1771</v>
      </c>
      <c r="E179" s="88" t="s">
        <v>1794</v>
      </c>
      <c r="F179" s="191" t="s">
        <v>1751</v>
      </c>
      <c r="G179" s="88"/>
      <c r="H179" s="23" t="s">
        <v>834</v>
      </c>
      <c r="I179" s="23">
        <v>2003</v>
      </c>
      <c r="J179" s="64">
        <v>78</v>
      </c>
      <c r="K179" s="158" t="s">
        <v>835</v>
      </c>
      <c r="L179" s="67">
        <v>2430591.66</v>
      </c>
      <c r="M179" s="67">
        <v>2430591.66</v>
      </c>
      <c r="N179" s="67"/>
      <c r="O179" s="67"/>
      <c r="P179" s="67"/>
      <c r="Q179" s="67"/>
      <c r="R179" s="21"/>
      <c r="S179" s="36"/>
      <c r="T179" s="40"/>
      <c r="U179" s="40"/>
      <c r="V179" s="40"/>
      <c r="W179" s="40"/>
      <c r="X179" s="16"/>
    </row>
    <row r="180" spans="1:24" s="18" customFormat="1" ht="74.25" customHeight="1" x14ac:dyDescent="0.25">
      <c r="A180" s="21">
        <v>44</v>
      </c>
      <c r="B180" s="88" t="s">
        <v>1345</v>
      </c>
      <c r="C180" s="88" t="s">
        <v>836</v>
      </c>
      <c r="D180" s="88" t="s">
        <v>1771</v>
      </c>
      <c r="E180" s="88" t="s">
        <v>1794</v>
      </c>
      <c r="F180" s="191" t="s">
        <v>1757</v>
      </c>
      <c r="G180" s="88"/>
      <c r="H180" s="23" t="s">
        <v>837</v>
      </c>
      <c r="I180" s="23">
        <v>2003</v>
      </c>
      <c r="J180" s="64">
        <v>78.099999999999994</v>
      </c>
      <c r="K180" s="158" t="s">
        <v>838</v>
      </c>
      <c r="L180" s="67">
        <v>2433659.83</v>
      </c>
      <c r="M180" s="67">
        <v>2433659.83</v>
      </c>
      <c r="N180" s="67"/>
      <c r="O180" s="67"/>
      <c r="P180" s="67"/>
      <c r="Q180" s="67"/>
      <c r="R180" s="21"/>
      <c r="S180" s="36"/>
      <c r="T180" s="40"/>
      <c r="U180" s="40"/>
      <c r="V180" s="40"/>
      <c r="W180" s="40"/>
      <c r="X180" s="16"/>
    </row>
    <row r="181" spans="1:24" s="18" customFormat="1" ht="78" customHeight="1" x14ac:dyDescent="0.25">
      <c r="A181" s="21">
        <v>45</v>
      </c>
      <c r="B181" s="88" t="s">
        <v>1345</v>
      </c>
      <c r="C181" s="88" t="s">
        <v>839</v>
      </c>
      <c r="D181" s="88" t="s">
        <v>1771</v>
      </c>
      <c r="E181" s="88" t="s">
        <v>1794</v>
      </c>
      <c r="F181" s="191" t="s">
        <v>1843</v>
      </c>
      <c r="G181" s="88"/>
      <c r="H181" s="23" t="s">
        <v>840</v>
      </c>
      <c r="I181" s="23">
        <v>2003</v>
      </c>
      <c r="J181" s="64">
        <v>78.099999999999994</v>
      </c>
      <c r="K181" s="158" t="s">
        <v>841</v>
      </c>
      <c r="L181" s="67">
        <v>2433659.83</v>
      </c>
      <c r="M181" s="67">
        <v>2433659.83</v>
      </c>
      <c r="N181" s="67"/>
      <c r="O181" s="67"/>
      <c r="P181" s="67"/>
      <c r="Q181" s="67"/>
      <c r="R181" s="21"/>
      <c r="S181" s="36"/>
      <c r="T181" s="40"/>
      <c r="U181" s="40"/>
      <c r="V181" s="40"/>
      <c r="W181" s="40"/>
      <c r="X181" s="16"/>
    </row>
    <row r="182" spans="1:24" s="18" customFormat="1" ht="64.5" customHeight="1" x14ac:dyDescent="0.25">
      <c r="A182" s="21">
        <v>46</v>
      </c>
      <c r="B182" s="88" t="s">
        <v>1345</v>
      </c>
      <c r="C182" s="88" t="s">
        <v>1874</v>
      </c>
      <c r="D182" s="88" t="s">
        <v>1771</v>
      </c>
      <c r="E182" s="88" t="s">
        <v>1794</v>
      </c>
      <c r="F182" s="191" t="s">
        <v>1758</v>
      </c>
      <c r="G182" s="88"/>
      <c r="H182" s="23" t="s">
        <v>842</v>
      </c>
      <c r="I182" s="23">
        <v>2003</v>
      </c>
      <c r="J182" s="64">
        <v>78</v>
      </c>
      <c r="K182" s="158" t="s">
        <v>843</v>
      </c>
      <c r="L182" s="67">
        <v>2430591.66</v>
      </c>
      <c r="M182" s="67">
        <v>2430591.66</v>
      </c>
      <c r="N182" s="67"/>
      <c r="O182" s="67"/>
      <c r="P182" s="67"/>
      <c r="Q182" s="67"/>
      <c r="R182" s="21"/>
      <c r="S182" s="36"/>
      <c r="T182" s="40"/>
      <c r="U182" s="40"/>
      <c r="V182" s="40"/>
      <c r="W182" s="40"/>
      <c r="X182" s="16"/>
    </row>
    <row r="183" spans="1:24" s="18" customFormat="1" ht="60.75" customHeight="1" x14ac:dyDescent="0.25">
      <c r="A183" s="21">
        <v>47</v>
      </c>
      <c r="B183" s="88" t="s">
        <v>1345</v>
      </c>
      <c r="C183" s="88" t="s">
        <v>1873</v>
      </c>
      <c r="D183" s="88" t="s">
        <v>1771</v>
      </c>
      <c r="E183" s="88" t="s">
        <v>1794</v>
      </c>
      <c r="F183" s="191" t="s">
        <v>1742</v>
      </c>
      <c r="G183" s="88"/>
      <c r="H183" s="23" t="s">
        <v>844</v>
      </c>
      <c r="I183" s="23">
        <v>2002</v>
      </c>
      <c r="J183" s="64">
        <v>56.7</v>
      </c>
      <c r="K183" s="158" t="s">
        <v>845</v>
      </c>
      <c r="L183" s="67">
        <v>1886405.26</v>
      </c>
      <c r="M183" s="67">
        <v>1886405.26</v>
      </c>
      <c r="N183" s="67"/>
      <c r="O183" s="67"/>
      <c r="P183" s="67"/>
      <c r="Q183" s="67"/>
      <c r="R183" s="21"/>
      <c r="S183" s="36"/>
      <c r="T183" s="40"/>
      <c r="U183" s="40"/>
      <c r="V183" s="40"/>
      <c r="W183" s="40"/>
      <c r="X183" s="16"/>
    </row>
    <row r="184" spans="1:24" s="18" customFormat="1" ht="72" customHeight="1" x14ac:dyDescent="0.25">
      <c r="A184" s="21">
        <v>48</v>
      </c>
      <c r="B184" s="88" t="s">
        <v>1345</v>
      </c>
      <c r="C184" s="88" t="s">
        <v>713</v>
      </c>
      <c r="D184" s="88" t="s">
        <v>1771</v>
      </c>
      <c r="E184" s="88" t="s">
        <v>1794</v>
      </c>
      <c r="F184" s="191" t="s">
        <v>1844</v>
      </c>
      <c r="G184" s="88"/>
      <c r="H184" s="23" t="s">
        <v>714</v>
      </c>
      <c r="I184" s="23">
        <v>2003</v>
      </c>
      <c r="J184" s="64">
        <v>78</v>
      </c>
      <c r="K184" s="158" t="s">
        <v>715</v>
      </c>
      <c r="L184" s="67">
        <v>2430591.66</v>
      </c>
      <c r="M184" s="67">
        <v>2430591.66</v>
      </c>
      <c r="N184" s="67"/>
      <c r="O184" s="67"/>
      <c r="P184" s="67"/>
      <c r="Q184" s="67"/>
      <c r="R184" s="21"/>
      <c r="S184" s="36"/>
      <c r="T184" s="40"/>
      <c r="U184" s="40"/>
      <c r="V184" s="40"/>
      <c r="W184" s="40"/>
      <c r="X184" s="16"/>
    </row>
    <row r="185" spans="1:24" s="18" customFormat="1" ht="78.75" customHeight="1" x14ac:dyDescent="0.25">
      <c r="A185" s="21">
        <v>49</v>
      </c>
      <c r="B185" s="88" t="s">
        <v>1345</v>
      </c>
      <c r="C185" s="88" t="s">
        <v>716</v>
      </c>
      <c r="D185" s="88" t="s">
        <v>1771</v>
      </c>
      <c r="E185" s="88" t="s">
        <v>1794</v>
      </c>
      <c r="F185" s="191" t="s">
        <v>1755</v>
      </c>
      <c r="G185" s="88"/>
      <c r="H185" s="23" t="s">
        <v>717</v>
      </c>
      <c r="I185" s="23">
        <v>2002</v>
      </c>
      <c r="J185" s="64">
        <v>69.2</v>
      </c>
      <c r="K185" s="158" t="s">
        <v>718</v>
      </c>
      <c r="L185" s="67">
        <v>2195950.5299999998</v>
      </c>
      <c r="M185" s="67">
        <v>2195950.5299999998</v>
      </c>
      <c r="N185" s="67"/>
      <c r="O185" s="67"/>
      <c r="P185" s="67"/>
      <c r="Q185" s="67"/>
      <c r="R185" s="21"/>
      <c r="S185" s="36"/>
      <c r="T185" s="40"/>
      <c r="U185" s="40"/>
      <c r="V185" s="40"/>
      <c r="W185" s="40"/>
      <c r="X185" s="16"/>
    </row>
    <row r="186" spans="1:24" s="18" customFormat="1" ht="75" customHeight="1" x14ac:dyDescent="0.25">
      <c r="A186" s="21">
        <v>50</v>
      </c>
      <c r="B186" s="88" t="s">
        <v>1345</v>
      </c>
      <c r="C186" s="88" t="s">
        <v>719</v>
      </c>
      <c r="D186" s="88" t="s">
        <v>1771</v>
      </c>
      <c r="E186" s="88" t="s">
        <v>1794</v>
      </c>
      <c r="F186" s="191" t="s">
        <v>1744</v>
      </c>
      <c r="G186" s="88"/>
      <c r="H186" s="23" t="s">
        <v>720</v>
      </c>
      <c r="I186" s="23">
        <v>2002</v>
      </c>
      <c r="J186" s="64">
        <v>56.7</v>
      </c>
      <c r="K186" s="158" t="s">
        <v>721</v>
      </c>
      <c r="L186" s="67">
        <v>1886405.26</v>
      </c>
      <c r="M186" s="67">
        <v>1886405.26</v>
      </c>
      <c r="N186" s="67"/>
      <c r="O186" s="67"/>
      <c r="P186" s="67"/>
      <c r="Q186" s="67"/>
      <c r="R186" s="21"/>
      <c r="S186" s="36"/>
      <c r="T186" s="40"/>
      <c r="U186" s="40"/>
      <c r="V186" s="40"/>
      <c r="W186" s="40"/>
      <c r="X186" s="16"/>
    </row>
    <row r="187" spans="1:24" s="18" customFormat="1" ht="75" customHeight="1" x14ac:dyDescent="0.25">
      <c r="A187" s="21">
        <v>51</v>
      </c>
      <c r="B187" s="88" t="s">
        <v>1345</v>
      </c>
      <c r="C187" s="88" t="s">
        <v>722</v>
      </c>
      <c r="D187" s="88" t="s">
        <v>1771</v>
      </c>
      <c r="E187" s="88" t="s">
        <v>1794</v>
      </c>
      <c r="F187" s="191" t="s">
        <v>1845</v>
      </c>
      <c r="G187" s="88"/>
      <c r="H187" s="23" t="s">
        <v>723</v>
      </c>
      <c r="I187" s="23">
        <v>2003</v>
      </c>
      <c r="J187" s="64">
        <v>78</v>
      </c>
      <c r="K187" s="158" t="s">
        <v>724</v>
      </c>
      <c r="L187" s="67">
        <v>2430591.66</v>
      </c>
      <c r="M187" s="67">
        <v>2430591.66</v>
      </c>
      <c r="N187" s="67"/>
      <c r="O187" s="67"/>
      <c r="P187" s="67"/>
      <c r="Q187" s="67"/>
      <c r="R187" s="21"/>
      <c r="S187" s="36"/>
      <c r="T187" s="40"/>
      <c r="U187" s="40"/>
      <c r="V187" s="40"/>
      <c r="W187" s="40"/>
      <c r="X187" s="16"/>
    </row>
    <row r="188" spans="1:24" s="18" customFormat="1" ht="75.75" customHeight="1" x14ac:dyDescent="0.25">
      <c r="A188" s="21">
        <v>52</v>
      </c>
      <c r="B188" s="88" t="s">
        <v>1345</v>
      </c>
      <c r="C188" s="88" t="s">
        <v>725</v>
      </c>
      <c r="D188" s="88" t="s">
        <v>1771</v>
      </c>
      <c r="E188" s="88" t="s">
        <v>1794</v>
      </c>
      <c r="F188" s="191" t="s">
        <v>1746</v>
      </c>
      <c r="G188" s="88"/>
      <c r="H188" s="23" t="s">
        <v>726</v>
      </c>
      <c r="I188" s="23">
        <v>2002</v>
      </c>
      <c r="J188" s="64">
        <v>69.2</v>
      </c>
      <c r="K188" s="158" t="s">
        <v>727</v>
      </c>
      <c r="L188" s="67">
        <v>2195937.5</v>
      </c>
      <c r="M188" s="67">
        <v>2195937.5</v>
      </c>
      <c r="N188" s="67"/>
      <c r="O188" s="67"/>
      <c r="P188" s="67"/>
      <c r="Q188" s="67"/>
      <c r="R188" s="21"/>
      <c r="S188" s="36"/>
      <c r="T188" s="40"/>
      <c r="U188" s="40"/>
      <c r="V188" s="40"/>
      <c r="W188" s="40"/>
      <c r="X188" s="16"/>
    </row>
    <row r="189" spans="1:24" s="18" customFormat="1" ht="55.5" customHeight="1" x14ac:dyDescent="0.25">
      <c r="A189" s="21">
        <v>53</v>
      </c>
      <c r="B189" s="88" t="s">
        <v>1345</v>
      </c>
      <c r="C189" s="88" t="s">
        <v>728</v>
      </c>
      <c r="D189" s="88" t="s">
        <v>1771</v>
      </c>
      <c r="E189" s="88" t="s">
        <v>1794</v>
      </c>
      <c r="F189" s="191" t="s">
        <v>1748</v>
      </c>
      <c r="G189" s="88"/>
      <c r="H189" s="23" t="s">
        <v>729</v>
      </c>
      <c r="I189" s="23">
        <v>2002</v>
      </c>
      <c r="J189" s="64">
        <v>69.2</v>
      </c>
      <c r="K189" s="158" t="s">
        <v>730</v>
      </c>
      <c r="L189" s="67">
        <v>2195950.5299999998</v>
      </c>
      <c r="M189" s="67">
        <v>2195950.5299999998</v>
      </c>
      <c r="N189" s="67"/>
      <c r="O189" s="67"/>
      <c r="P189" s="67"/>
      <c r="Q189" s="67"/>
      <c r="R189" s="21"/>
      <c r="S189" s="36"/>
      <c r="T189" s="40"/>
      <c r="U189" s="40"/>
      <c r="V189" s="40"/>
      <c r="W189" s="40"/>
      <c r="X189" s="16"/>
    </row>
    <row r="190" spans="1:24" s="18" customFormat="1" ht="53.25" customHeight="1" x14ac:dyDescent="0.25">
      <c r="A190" s="21">
        <v>54</v>
      </c>
      <c r="B190" s="88" t="s">
        <v>1345</v>
      </c>
      <c r="C190" s="88" t="s">
        <v>731</v>
      </c>
      <c r="D190" s="88" t="s">
        <v>1771</v>
      </c>
      <c r="E190" s="88" t="s">
        <v>1794</v>
      </c>
      <c r="F190" s="191" t="s">
        <v>1753</v>
      </c>
      <c r="G190" s="88"/>
      <c r="H190" s="23" t="s">
        <v>732</v>
      </c>
      <c r="I190" s="23">
        <v>2002</v>
      </c>
      <c r="J190" s="64">
        <v>69.2</v>
      </c>
      <c r="K190" s="158" t="s">
        <v>733</v>
      </c>
      <c r="L190" s="67">
        <v>2195950.5299999998</v>
      </c>
      <c r="M190" s="67">
        <v>2195950.5299999998</v>
      </c>
      <c r="N190" s="67"/>
      <c r="O190" s="67"/>
      <c r="P190" s="67"/>
      <c r="Q190" s="67"/>
      <c r="R190" s="21"/>
      <c r="S190" s="36"/>
      <c r="T190" s="40"/>
      <c r="U190" s="40"/>
      <c r="V190" s="40"/>
      <c r="W190" s="40"/>
      <c r="X190" s="16"/>
    </row>
    <row r="191" spans="1:24" s="18" customFormat="1" ht="48.75" customHeight="1" x14ac:dyDescent="0.25">
      <c r="A191" s="21">
        <v>55</v>
      </c>
      <c r="B191" s="88" t="s">
        <v>1345</v>
      </c>
      <c r="C191" s="88" t="s">
        <v>866</v>
      </c>
      <c r="D191" s="88" t="s">
        <v>1771</v>
      </c>
      <c r="E191" s="88" t="s">
        <v>1794</v>
      </c>
      <c r="F191" s="191" t="s">
        <v>1846</v>
      </c>
      <c r="G191" s="88"/>
      <c r="H191" s="23" t="s">
        <v>867</v>
      </c>
      <c r="I191" s="23">
        <v>2002</v>
      </c>
      <c r="J191" s="64">
        <v>69.2</v>
      </c>
      <c r="K191" s="158" t="s">
        <v>868</v>
      </c>
      <c r="L191" s="67">
        <v>2195950.5299999998</v>
      </c>
      <c r="M191" s="67">
        <v>2195950.5299999998</v>
      </c>
      <c r="N191" s="67"/>
      <c r="O191" s="67"/>
      <c r="P191" s="67"/>
      <c r="Q191" s="67"/>
      <c r="R191" s="21"/>
      <c r="S191" s="36"/>
      <c r="T191" s="40"/>
      <c r="U191" s="40"/>
      <c r="V191" s="40"/>
      <c r="W191" s="40"/>
      <c r="X191" s="16"/>
    </row>
    <row r="192" spans="1:24" s="242" customFormat="1" ht="48.75" customHeight="1" x14ac:dyDescent="0.25">
      <c r="A192" s="21"/>
      <c r="B192" s="88"/>
      <c r="C192" s="88"/>
      <c r="D192" s="88"/>
      <c r="E192" s="88"/>
      <c r="F192" s="191"/>
      <c r="G192" s="88"/>
      <c r="H192" s="23"/>
      <c r="I192" s="23"/>
      <c r="J192" s="64"/>
      <c r="K192" s="158"/>
      <c r="L192" s="67">
        <v>425737.78</v>
      </c>
      <c r="M192" s="67">
        <v>425737.78</v>
      </c>
      <c r="N192" s="67"/>
      <c r="O192" s="67"/>
      <c r="P192" s="67"/>
      <c r="Q192" s="67"/>
      <c r="R192" s="241"/>
      <c r="T192" s="243"/>
      <c r="U192" s="243"/>
      <c r="V192" s="243"/>
      <c r="W192" s="243"/>
      <c r="X192" s="243"/>
    </row>
    <row r="193" spans="1:24" s="236" customFormat="1" ht="75.75" customHeight="1" x14ac:dyDescent="0.25">
      <c r="A193" s="270">
        <v>56</v>
      </c>
      <c r="B193" s="271" t="s">
        <v>1345</v>
      </c>
      <c r="C193" s="271" t="s">
        <v>869</v>
      </c>
      <c r="D193" s="271" t="s">
        <v>1771</v>
      </c>
      <c r="E193" s="271" t="s">
        <v>1794</v>
      </c>
      <c r="F193" s="272" t="s">
        <v>1847</v>
      </c>
      <c r="G193" s="271"/>
      <c r="H193" s="273" t="s">
        <v>870</v>
      </c>
      <c r="I193" s="273">
        <v>2002</v>
      </c>
      <c r="J193" s="274">
        <v>69.2</v>
      </c>
      <c r="K193" s="275" t="s">
        <v>871</v>
      </c>
      <c r="L193" s="276">
        <f>2195950.53-425737.78</f>
        <v>1770212.7499999998</v>
      </c>
      <c r="M193" s="276">
        <f>2195950.53-425737.78</f>
        <v>1770212.7499999998</v>
      </c>
      <c r="N193" s="276">
        <v>425737.78</v>
      </c>
      <c r="O193" s="276">
        <v>425737.78</v>
      </c>
      <c r="P193" s="276"/>
      <c r="Q193" s="276"/>
      <c r="R193" s="21"/>
      <c r="S193" s="36"/>
      <c r="T193" s="235"/>
      <c r="U193" s="235"/>
      <c r="V193" s="235"/>
      <c r="W193" s="235"/>
      <c r="X193" s="16"/>
    </row>
    <row r="194" spans="1:24" s="18" customFormat="1" ht="52.5" customHeight="1" x14ac:dyDescent="0.25">
      <c r="A194" s="21">
        <v>57</v>
      </c>
      <c r="B194" s="88" t="s">
        <v>1345</v>
      </c>
      <c r="C194" s="88" t="s">
        <v>872</v>
      </c>
      <c r="D194" s="88" t="s">
        <v>1771</v>
      </c>
      <c r="E194" s="88" t="s">
        <v>1794</v>
      </c>
      <c r="F194" s="191" t="s">
        <v>1848</v>
      </c>
      <c r="G194" s="88"/>
      <c r="H194" s="23" t="s">
        <v>873</v>
      </c>
      <c r="I194" s="23">
        <v>2002</v>
      </c>
      <c r="J194" s="64">
        <v>69.2</v>
      </c>
      <c r="K194" s="158" t="s">
        <v>1171</v>
      </c>
      <c r="L194" s="67">
        <v>2195950.5299999998</v>
      </c>
      <c r="M194" s="67">
        <v>2195950.5299999998</v>
      </c>
      <c r="N194" s="67"/>
      <c r="O194" s="67"/>
      <c r="P194" s="67"/>
      <c r="Q194" s="67"/>
      <c r="R194" s="21"/>
      <c r="S194" s="36"/>
      <c r="T194" s="40"/>
      <c r="U194" s="40"/>
      <c r="V194" s="40"/>
      <c r="W194" s="40"/>
      <c r="X194" s="16"/>
    </row>
    <row r="195" spans="1:24" s="18" customFormat="1" ht="58.5" customHeight="1" x14ac:dyDescent="0.25">
      <c r="A195" s="21">
        <v>58</v>
      </c>
      <c r="B195" s="88" t="s">
        <v>1345</v>
      </c>
      <c r="C195" s="88" t="s">
        <v>0</v>
      </c>
      <c r="D195" s="88" t="s">
        <v>1771</v>
      </c>
      <c r="E195" s="88" t="s">
        <v>1816</v>
      </c>
      <c r="F195" s="191" t="s">
        <v>1809</v>
      </c>
      <c r="G195" s="88"/>
      <c r="H195" s="23" t="s">
        <v>1</v>
      </c>
      <c r="I195" s="23">
        <v>2003</v>
      </c>
      <c r="J195" s="64">
        <v>78.099999999999994</v>
      </c>
      <c r="K195" s="158" t="s">
        <v>2</v>
      </c>
      <c r="L195" s="67">
        <v>2433659.83</v>
      </c>
      <c r="M195" s="67">
        <v>2433659.83</v>
      </c>
      <c r="N195" s="67"/>
      <c r="O195" s="67"/>
      <c r="P195" s="67"/>
      <c r="Q195" s="67"/>
      <c r="R195" s="21"/>
      <c r="S195" s="36"/>
      <c r="T195" s="40"/>
      <c r="U195" s="40"/>
      <c r="V195" s="40"/>
      <c r="W195" s="40"/>
      <c r="X195" s="16"/>
    </row>
    <row r="196" spans="1:24" s="18" customFormat="1" ht="71.25" customHeight="1" x14ac:dyDescent="0.25">
      <c r="A196" s="21">
        <v>59</v>
      </c>
      <c r="B196" s="88" t="s">
        <v>1345</v>
      </c>
      <c r="C196" s="88" t="s">
        <v>3</v>
      </c>
      <c r="D196" s="88" t="s">
        <v>1771</v>
      </c>
      <c r="E196" s="88" t="s">
        <v>1816</v>
      </c>
      <c r="F196" s="191" t="s">
        <v>1749</v>
      </c>
      <c r="G196" s="88"/>
      <c r="H196" s="23" t="s">
        <v>4</v>
      </c>
      <c r="I196" s="23">
        <v>2003</v>
      </c>
      <c r="J196" s="64">
        <v>78.099999999999994</v>
      </c>
      <c r="K196" s="158" t="s">
        <v>5</v>
      </c>
      <c r="L196" s="67">
        <v>2433659.83</v>
      </c>
      <c r="M196" s="67">
        <v>2433659.83</v>
      </c>
      <c r="N196" s="67"/>
      <c r="O196" s="67"/>
      <c r="P196" s="67"/>
      <c r="Q196" s="67"/>
      <c r="R196" s="21"/>
      <c r="S196" s="36"/>
      <c r="T196" s="40"/>
      <c r="U196" s="40"/>
      <c r="V196" s="40"/>
      <c r="W196" s="40"/>
      <c r="X196" s="16"/>
    </row>
    <row r="197" spans="1:24" s="18" customFormat="1" ht="51" customHeight="1" x14ac:dyDescent="0.25">
      <c r="A197" s="21">
        <v>60</v>
      </c>
      <c r="B197" s="88" t="s">
        <v>1345</v>
      </c>
      <c r="C197" s="88" t="s">
        <v>6</v>
      </c>
      <c r="D197" s="88" t="s">
        <v>1771</v>
      </c>
      <c r="E197" s="88" t="s">
        <v>1816</v>
      </c>
      <c r="F197" s="191" t="s">
        <v>1751</v>
      </c>
      <c r="G197" s="88"/>
      <c r="H197" s="23" t="s">
        <v>7</v>
      </c>
      <c r="I197" s="23">
        <v>2003</v>
      </c>
      <c r="J197" s="64">
        <v>78.099999999999994</v>
      </c>
      <c r="K197" s="158" t="s">
        <v>8</v>
      </c>
      <c r="L197" s="67">
        <v>2433659.83</v>
      </c>
      <c r="M197" s="67">
        <v>2433659.83</v>
      </c>
      <c r="N197" s="67"/>
      <c r="O197" s="67"/>
      <c r="P197" s="67"/>
      <c r="Q197" s="67"/>
      <c r="R197" s="21"/>
      <c r="S197" s="36"/>
      <c r="T197" s="40"/>
      <c r="U197" s="40"/>
      <c r="V197" s="40"/>
      <c r="W197" s="40"/>
      <c r="X197" s="16"/>
    </row>
    <row r="198" spans="1:24" s="18" customFormat="1" ht="48" customHeight="1" x14ac:dyDescent="0.25">
      <c r="A198" s="21">
        <v>61</v>
      </c>
      <c r="B198" s="88" t="s">
        <v>1345</v>
      </c>
      <c r="C198" s="88" t="s">
        <v>9</v>
      </c>
      <c r="D198" s="88" t="s">
        <v>1771</v>
      </c>
      <c r="E198" s="88" t="s">
        <v>1816</v>
      </c>
      <c r="F198" s="191" t="s">
        <v>1758</v>
      </c>
      <c r="G198" s="88"/>
      <c r="H198" s="23" t="s">
        <v>10</v>
      </c>
      <c r="I198" s="23">
        <v>2003</v>
      </c>
      <c r="J198" s="64">
        <v>78</v>
      </c>
      <c r="K198" s="158" t="s">
        <v>11</v>
      </c>
      <c r="L198" s="67">
        <v>2430591.66</v>
      </c>
      <c r="M198" s="67">
        <v>2430591.66</v>
      </c>
      <c r="N198" s="67"/>
      <c r="O198" s="67"/>
      <c r="P198" s="67"/>
      <c r="Q198" s="67"/>
      <c r="R198" s="21"/>
      <c r="S198" s="36"/>
      <c r="T198" s="40"/>
      <c r="U198" s="40"/>
      <c r="V198" s="40"/>
      <c r="W198" s="40"/>
      <c r="X198" s="16"/>
    </row>
    <row r="199" spans="1:24" s="18" customFormat="1" ht="54.75" customHeight="1" x14ac:dyDescent="0.25">
      <c r="A199" s="21">
        <v>62</v>
      </c>
      <c r="B199" s="88" t="s">
        <v>1345</v>
      </c>
      <c r="C199" s="88" t="s">
        <v>12</v>
      </c>
      <c r="D199" s="88" t="s">
        <v>1771</v>
      </c>
      <c r="E199" s="88" t="s">
        <v>1816</v>
      </c>
      <c r="F199" s="191" t="s">
        <v>1743</v>
      </c>
      <c r="G199" s="88"/>
      <c r="H199" s="81" t="s">
        <v>13</v>
      </c>
      <c r="I199" s="23">
        <v>2003</v>
      </c>
      <c r="J199" s="64">
        <v>78</v>
      </c>
      <c r="K199" s="158" t="s">
        <v>14</v>
      </c>
      <c r="L199" s="67">
        <v>2430591.66</v>
      </c>
      <c r="M199" s="67">
        <v>2430591.66</v>
      </c>
      <c r="N199" s="67"/>
      <c r="O199" s="67"/>
      <c r="P199" s="67"/>
      <c r="Q199" s="67"/>
      <c r="R199" s="21"/>
      <c r="S199" s="36"/>
      <c r="T199" s="40"/>
      <c r="U199" s="40"/>
      <c r="V199" s="40"/>
      <c r="W199" s="40"/>
      <c r="X199" s="16"/>
    </row>
    <row r="200" spans="1:24" s="18" customFormat="1" ht="54.75" customHeight="1" x14ac:dyDescent="0.25">
      <c r="A200" s="21">
        <v>63</v>
      </c>
      <c r="B200" s="88" t="s">
        <v>1345</v>
      </c>
      <c r="C200" s="88" t="s">
        <v>15</v>
      </c>
      <c r="D200" s="88" t="s">
        <v>1771</v>
      </c>
      <c r="E200" s="88" t="s">
        <v>1816</v>
      </c>
      <c r="F200" s="191" t="s">
        <v>1745</v>
      </c>
      <c r="G200" s="88"/>
      <c r="H200" s="23" t="s">
        <v>625</v>
      </c>
      <c r="I200" s="23">
        <v>2003</v>
      </c>
      <c r="J200" s="64">
        <v>78.099999999999994</v>
      </c>
      <c r="K200" s="158" t="s">
        <v>16</v>
      </c>
      <c r="L200" s="67">
        <v>2433659.83</v>
      </c>
      <c r="M200" s="67">
        <v>2433659.83</v>
      </c>
      <c r="N200" s="67"/>
      <c r="O200" s="67"/>
      <c r="P200" s="67"/>
      <c r="Q200" s="67"/>
      <c r="R200" s="21"/>
      <c r="S200" s="36"/>
      <c r="T200" s="40"/>
      <c r="U200" s="40"/>
      <c r="V200" s="40"/>
      <c r="W200" s="40"/>
      <c r="X200" s="16"/>
    </row>
    <row r="201" spans="1:24" s="18" customFormat="1" ht="62.25" customHeight="1" x14ac:dyDescent="0.25">
      <c r="A201" s="21">
        <v>64</v>
      </c>
      <c r="B201" s="88" t="s">
        <v>1345</v>
      </c>
      <c r="C201" s="88" t="s">
        <v>17</v>
      </c>
      <c r="D201" s="88" t="s">
        <v>1771</v>
      </c>
      <c r="E201" s="88" t="s">
        <v>1816</v>
      </c>
      <c r="F201" s="191" t="s">
        <v>1747</v>
      </c>
      <c r="G201" s="88"/>
      <c r="H201" s="23" t="s">
        <v>18</v>
      </c>
      <c r="I201" s="23">
        <v>2003</v>
      </c>
      <c r="J201" s="64">
        <v>78.099999999999994</v>
      </c>
      <c r="K201" s="158" t="s">
        <v>19</v>
      </c>
      <c r="L201" s="67">
        <v>2433659.83</v>
      </c>
      <c r="M201" s="67">
        <v>2433659.83</v>
      </c>
      <c r="N201" s="67"/>
      <c r="O201" s="67"/>
      <c r="P201" s="67"/>
      <c r="Q201" s="67"/>
      <c r="R201" s="21"/>
      <c r="S201" s="36"/>
      <c r="T201" s="40"/>
      <c r="U201" s="40"/>
      <c r="V201" s="40"/>
      <c r="W201" s="40"/>
      <c r="X201" s="16"/>
    </row>
    <row r="202" spans="1:24" s="18" customFormat="1" ht="56.25" customHeight="1" x14ac:dyDescent="0.25">
      <c r="A202" s="21">
        <v>65</v>
      </c>
      <c r="B202" s="88" t="s">
        <v>1345</v>
      </c>
      <c r="C202" s="88" t="s">
        <v>20</v>
      </c>
      <c r="D202" s="88" t="s">
        <v>1771</v>
      </c>
      <c r="E202" s="88" t="s">
        <v>1816</v>
      </c>
      <c r="F202" s="191" t="s">
        <v>1752</v>
      </c>
      <c r="G202" s="88"/>
      <c r="H202" s="23" t="s">
        <v>21</v>
      </c>
      <c r="I202" s="23">
        <v>2003</v>
      </c>
      <c r="J202" s="64">
        <v>78.099999999999994</v>
      </c>
      <c r="K202" s="158" t="s">
        <v>22</v>
      </c>
      <c r="L202" s="67">
        <v>2433659.83</v>
      </c>
      <c r="M202" s="67">
        <v>2433659.83</v>
      </c>
      <c r="N202" s="67"/>
      <c r="O202" s="67"/>
      <c r="P202" s="67"/>
      <c r="Q202" s="67"/>
      <c r="R202" s="21"/>
      <c r="S202" s="36"/>
      <c r="T202" s="40"/>
      <c r="U202" s="40"/>
      <c r="V202" s="40"/>
      <c r="W202" s="40"/>
      <c r="X202" s="16"/>
    </row>
    <row r="203" spans="1:24" s="18" customFormat="1" ht="49.5" customHeight="1" x14ac:dyDescent="0.25">
      <c r="A203" s="21">
        <v>66</v>
      </c>
      <c r="B203" s="88" t="s">
        <v>1345</v>
      </c>
      <c r="C203" s="88" t="s">
        <v>23</v>
      </c>
      <c r="D203" s="88" t="s">
        <v>1771</v>
      </c>
      <c r="E203" s="88" t="s">
        <v>1816</v>
      </c>
      <c r="F203" s="191" t="s">
        <v>1754</v>
      </c>
      <c r="G203" s="88"/>
      <c r="H203" s="23" t="s">
        <v>24</v>
      </c>
      <c r="I203" s="23">
        <v>2003</v>
      </c>
      <c r="J203" s="64">
        <v>78.099999999999994</v>
      </c>
      <c r="K203" s="158" t="s">
        <v>25</v>
      </c>
      <c r="L203" s="67">
        <v>2433659.83</v>
      </c>
      <c r="M203" s="67">
        <v>2433659.83</v>
      </c>
      <c r="N203" s="67"/>
      <c r="O203" s="67"/>
      <c r="P203" s="67"/>
      <c r="Q203" s="67"/>
      <c r="R203" s="21"/>
      <c r="S203" s="36"/>
      <c r="T203" s="40"/>
      <c r="U203" s="40"/>
      <c r="V203" s="40"/>
      <c r="W203" s="40"/>
      <c r="X203" s="16"/>
    </row>
    <row r="204" spans="1:24" s="18" customFormat="1" ht="52.5" customHeight="1" x14ac:dyDescent="0.25">
      <c r="A204" s="21">
        <v>67</v>
      </c>
      <c r="B204" s="88" t="s">
        <v>1345</v>
      </c>
      <c r="C204" s="88" t="s">
        <v>26</v>
      </c>
      <c r="D204" s="88" t="s">
        <v>1771</v>
      </c>
      <c r="E204" s="88" t="s">
        <v>1786</v>
      </c>
      <c r="F204" s="191" t="s">
        <v>1743</v>
      </c>
      <c r="G204" s="88"/>
      <c r="H204" s="23" t="s">
        <v>27</v>
      </c>
      <c r="I204" s="23">
        <v>2002</v>
      </c>
      <c r="J204" s="64">
        <v>69.2</v>
      </c>
      <c r="K204" s="158" t="s">
        <v>28</v>
      </c>
      <c r="L204" s="67">
        <v>2195950.5299999998</v>
      </c>
      <c r="M204" s="67">
        <v>2195950.5299999998</v>
      </c>
      <c r="N204" s="67"/>
      <c r="O204" s="67"/>
      <c r="P204" s="67"/>
      <c r="Q204" s="67"/>
      <c r="R204" s="21"/>
      <c r="S204" s="36"/>
      <c r="T204" s="40"/>
      <c r="U204" s="40"/>
      <c r="V204" s="40"/>
      <c r="W204" s="40"/>
      <c r="X204" s="16"/>
    </row>
    <row r="205" spans="1:24" s="18" customFormat="1" ht="48" customHeight="1" x14ac:dyDescent="0.25">
      <c r="A205" s="21">
        <v>68</v>
      </c>
      <c r="B205" s="88" t="s">
        <v>1345</v>
      </c>
      <c r="C205" s="88" t="s">
        <v>29</v>
      </c>
      <c r="D205" s="88" t="s">
        <v>1771</v>
      </c>
      <c r="E205" s="88" t="s">
        <v>1786</v>
      </c>
      <c r="F205" s="191" t="s">
        <v>1744</v>
      </c>
      <c r="G205" s="88"/>
      <c r="H205" s="23" t="s">
        <v>30</v>
      </c>
      <c r="I205" s="23">
        <v>2002</v>
      </c>
      <c r="J205" s="64">
        <v>56.7</v>
      </c>
      <c r="K205" s="158" t="s">
        <v>31</v>
      </c>
      <c r="L205" s="67">
        <v>1886405.26</v>
      </c>
      <c r="M205" s="67">
        <v>1886405.26</v>
      </c>
      <c r="N205" s="67"/>
      <c r="O205" s="67"/>
      <c r="P205" s="67"/>
      <c r="Q205" s="67"/>
      <c r="R205" s="21"/>
      <c r="S205" s="36"/>
      <c r="T205" s="40"/>
      <c r="U205" s="40"/>
      <c r="V205" s="40"/>
      <c r="W205" s="40"/>
      <c r="X205" s="16"/>
    </row>
    <row r="206" spans="1:24" s="18" customFormat="1" ht="51" customHeight="1" x14ac:dyDescent="0.25">
      <c r="A206" s="21">
        <v>69</v>
      </c>
      <c r="B206" s="88" t="s">
        <v>1345</v>
      </c>
      <c r="C206" s="88" t="s">
        <v>32</v>
      </c>
      <c r="D206" s="88" t="s">
        <v>1771</v>
      </c>
      <c r="E206" s="88" t="s">
        <v>1786</v>
      </c>
      <c r="F206" s="191" t="s">
        <v>1745</v>
      </c>
      <c r="G206" s="88"/>
      <c r="H206" s="23" t="s">
        <v>33</v>
      </c>
      <c r="I206" s="23">
        <v>2002</v>
      </c>
      <c r="J206" s="64">
        <v>69.2</v>
      </c>
      <c r="K206" s="158" t="s">
        <v>34</v>
      </c>
      <c r="L206" s="67">
        <v>2195950.5299999998</v>
      </c>
      <c r="M206" s="67">
        <v>2195950.5299999998</v>
      </c>
      <c r="N206" s="67"/>
      <c r="O206" s="67"/>
      <c r="P206" s="67"/>
      <c r="Q206" s="67"/>
      <c r="R206" s="21"/>
      <c r="S206" s="36"/>
      <c r="T206" s="40"/>
      <c r="U206" s="40"/>
      <c r="V206" s="40"/>
      <c r="W206" s="40"/>
      <c r="X206" s="16"/>
    </row>
    <row r="207" spans="1:24" s="18" customFormat="1" ht="54" customHeight="1" x14ac:dyDescent="0.25">
      <c r="A207" s="21">
        <v>70</v>
      </c>
      <c r="B207" s="88" t="s">
        <v>1345</v>
      </c>
      <c r="C207" s="88" t="s">
        <v>875</v>
      </c>
      <c r="D207" s="88" t="s">
        <v>1771</v>
      </c>
      <c r="E207" s="88" t="s">
        <v>1786</v>
      </c>
      <c r="F207" s="191" t="s">
        <v>1746</v>
      </c>
      <c r="G207" s="88"/>
      <c r="H207" s="23" t="s">
        <v>876</v>
      </c>
      <c r="I207" s="23">
        <v>2002</v>
      </c>
      <c r="J207" s="64">
        <v>56.7</v>
      </c>
      <c r="K207" s="158" t="s">
        <v>877</v>
      </c>
      <c r="L207" s="67">
        <v>1886405.26</v>
      </c>
      <c r="M207" s="67">
        <v>1886405.26</v>
      </c>
      <c r="N207" s="67"/>
      <c r="O207" s="67"/>
      <c r="P207" s="67"/>
      <c r="Q207" s="67"/>
      <c r="R207" s="21"/>
      <c r="S207" s="36"/>
      <c r="T207" s="40"/>
      <c r="U207" s="40"/>
      <c r="V207" s="40"/>
      <c r="W207" s="40"/>
      <c r="X207" s="16"/>
    </row>
    <row r="208" spans="1:24" s="18" customFormat="1" ht="49.5" customHeight="1" x14ac:dyDescent="0.25">
      <c r="A208" s="21">
        <v>71</v>
      </c>
      <c r="B208" s="88" t="s">
        <v>1345</v>
      </c>
      <c r="C208" s="88" t="s">
        <v>878</v>
      </c>
      <c r="D208" s="88" t="s">
        <v>1771</v>
      </c>
      <c r="E208" s="88" t="s">
        <v>1786</v>
      </c>
      <c r="F208" s="191" t="s">
        <v>1748</v>
      </c>
      <c r="G208" s="88"/>
      <c r="H208" s="23" t="s">
        <v>879</v>
      </c>
      <c r="I208" s="23">
        <v>2002</v>
      </c>
      <c r="J208" s="64">
        <v>56.7</v>
      </c>
      <c r="K208" s="158" t="s">
        <v>880</v>
      </c>
      <c r="L208" s="67">
        <v>1886405.26</v>
      </c>
      <c r="M208" s="67">
        <v>1886405.26</v>
      </c>
      <c r="N208" s="67"/>
      <c r="O208" s="67"/>
      <c r="P208" s="67"/>
      <c r="Q208" s="67"/>
      <c r="R208" s="21"/>
      <c r="S208" s="36"/>
      <c r="T208" s="40"/>
      <c r="U208" s="40"/>
      <c r="V208" s="40"/>
      <c r="W208" s="40"/>
      <c r="X208" s="16"/>
    </row>
    <row r="209" spans="1:24" s="18" customFormat="1" ht="49.5" customHeight="1" x14ac:dyDescent="0.25">
      <c r="A209" s="21">
        <v>72</v>
      </c>
      <c r="B209" s="88" t="s">
        <v>1345</v>
      </c>
      <c r="C209" s="88" t="s">
        <v>881</v>
      </c>
      <c r="D209" s="88" t="s">
        <v>1771</v>
      </c>
      <c r="E209" s="88" t="s">
        <v>1786</v>
      </c>
      <c r="F209" s="191" t="s">
        <v>1753</v>
      </c>
      <c r="G209" s="88"/>
      <c r="H209" s="23" t="s">
        <v>882</v>
      </c>
      <c r="I209" s="23">
        <v>2002</v>
      </c>
      <c r="J209" s="64">
        <v>56.7</v>
      </c>
      <c r="K209" s="158" t="s">
        <v>883</v>
      </c>
      <c r="L209" s="67">
        <v>1886405.26</v>
      </c>
      <c r="M209" s="67">
        <v>1886405.26</v>
      </c>
      <c r="N209" s="67"/>
      <c r="O209" s="67"/>
      <c r="P209" s="67"/>
      <c r="Q209" s="67"/>
      <c r="R209" s="21"/>
      <c r="S209" s="36"/>
      <c r="T209" s="40"/>
      <c r="U209" s="40"/>
      <c r="V209" s="40"/>
      <c r="W209" s="40"/>
      <c r="X209" s="16"/>
    </row>
    <row r="210" spans="1:24" s="18" customFormat="1" ht="52.5" customHeight="1" x14ac:dyDescent="0.25">
      <c r="A210" s="21">
        <v>73</v>
      </c>
      <c r="B210" s="88" t="s">
        <v>1345</v>
      </c>
      <c r="C210" s="88" t="s">
        <v>884</v>
      </c>
      <c r="D210" s="88" t="s">
        <v>1771</v>
      </c>
      <c r="E210" s="88" t="s">
        <v>1786</v>
      </c>
      <c r="F210" s="191" t="s">
        <v>1755</v>
      </c>
      <c r="G210" s="88"/>
      <c r="H210" s="23" t="s">
        <v>885</v>
      </c>
      <c r="I210" s="23">
        <v>2002</v>
      </c>
      <c r="J210" s="64">
        <v>56.7</v>
      </c>
      <c r="K210" s="158" t="s">
        <v>886</v>
      </c>
      <c r="L210" s="67">
        <v>1886405.26</v>
      </c>
      <c r="M210" s="67">
        <v>1886405.26</v>
      </c>
      <c r="N210" s="67"/>
      <c r="O210" s="67"/>
      <c r="P210" s="67"/>
      <c r="Q210" s="67"/>
      <c r="R210" s="21"/>
      <c r="S210" s="36"/>
      <c r="T210" s="40"/>
      <c r="U210" s="40"/>
      <c r="V210" s="40"/>
      <c r="W210" s="40"/>
      <c r="X210" s="16"/>
    </row>
    <row r="211" spans="1:24" s="18" customFormat="1" ht="51.75" customHeight="1" x14ac:dyDescent="0.25">
      <c r="A211" s="21">
        <v>74</v>
      </c>
      <c r="B211" s="88" t="s">
        <v>1345</v>
      </c>
      <c r="C211" s="88" t="s">
        <v>887</v>
      </c>
      <c r="D211" s="88" t="s">
        <v>1771</v>
      </c>
      <c r="E211" s="88" t="s">
        <v>1786</v>
      </c>
      <c r="F211" s="191" t="s">
        <v>1846</v>
      </c>
      <c r="G211" s="88"/>
      <c r="H211" s="23" t="s">
        <v>888</v>
      </c>
      <c r="I211" s="23">
        <v>2003</v>
      </c>
      <c r="J211" s="64">
        <v>78.099999999999994</v>
      </c>
      <c r="K211" s="158" t="s">
        <v>889</v>
      </c>
      <c r="L211" s="67">
        <v>2433659.83</v>
      </c>
      <c r="M211" s="67">
        <v>2433659.83</v>
      </c>
      <c r="N211" s="67"/>
      <c r="O211" s="67"/>
      <c r="P211" s="67"/>
      <c r="Q211" s="67"/>
      <c r="R211" s="21"/>
      <c r="S211" s="36"/>
      <c r="T211" s="40"/>
      <c r="U211" s="40"/>
      <c r="V211" s="40"/>
      <c r="W211" s="40"/>
      <c r="X211" s="16"/>
    </row>
    <row r="212" spans="1:24" s="18" customFormat="1" ht="51.75" customHeight="1" x14ac:dyDescent="0.25">
      <c r="A212" s="21">
        <v>75</v>
      </c>
      <c r="B212" s="88" t="s">
        <v>1345</v>
      </c>
      <c r="C212" s="88" t="s">
        <v>890</v>
      </c>
      <c r="D212" s="88" t="s">
        <v>1771</v>
      </c>
      <c r="E212" s="88" t="s">
        <v>1817</v>
      </c>
      <c r="F212" s="191" t="s">
        <v>1810</v>
      </c>
      <c r="G212" s="88"/>
      <c r="H212" s="23" t="s">
        <v>891</v>
      </c>
      <c r="I212" s="23">
        <v>2002</v>
      </c>
      <c r="J212" s="64">
        <v>56.7</v>
      </c>
      <c r="K212" s="158" t="s">
        <v>892</v>
      </c>
      <c r="L212" s="67">
        <v>1886405.26</v>
      </c>
      <c r="M212" s="67">
        <v>1886405.26</v>
      </c>
      <c r="N212" s="67"/>
      <c r="O212" s="67"/>
      <c r="P212" s="67"/>
      <c r="Q212" s="67"/>
      <c r="R212" s="21"/>
      <c r="S212" s="36"/>
      <c r="T212" s="40"/>
      <c r="U212" s="40"/>
      <c r="V212" s="40"/>
      <c r="W212" s="40"/>
      <c r="X212" s="16"/>
    </row>
    <row r="213" spans="1:24" s="18" customFormat="1" ht="61.5" customHeight="1" x14ac:dyDescent="0.25">
      <c r="A213" s="21">
        <v>76</v>
      </c>
      <c r="B213" s="88" t="s">
        <v>1345</v>
      </c>
      <c r="C213" s="88" t="s">
        <v>893</v>
      </c>
      <c r="D213" s="88" t="s">
        <v>1771</v>
      </c>
      <c r="E213" s="88" t="s">
        <v>1817</v>
      </c>
      <c r="F213" s="191" t="s">
        <v>1749</v>
      </c>
      <c r="G213" s="88"/>
      <c r="H213" s="23" t="s">
        <v>894</v>
      </c>
      <c r="I213" s="23">
        <v>2002</v>
      </c>
      <c r="J213" s="64">
        <v>56.7</v>
      </c>
      <c r="K213" s="158" t="s">
        <v>895</v>
      </c>
      <c r="L213" s="67">
        <v>1886405.26</v>
      </c>
      <c r="M213" s="67">
        <v>1886405.26</v>
      </c>
      <c r="N213" s="67"/>
      <c r="O213" s="67"/>
      <c r="P213" s="67"/>
      <c r="Q213" s="67"/>
      <c r="R213" s="21"/>
      <c r="S213" s="36"/>
      <c r="T213" s="40"/>
      <c r="U213" s="40"/>
      <c r="V213" s="40"/>
      <c r="W213" s="40"/>
      <c r="X213" s="16"/>
    </row>
    <row r="214" spans="1:24" s="18" customFormat="1" ht="63.75" customHeight="1" x14ac:dyDescent="0.25">
      <c r="A214" s="21">
        <v>77</v>
      </c>
      <c r="B214" s="88" t="s">
        <v>1345</v>
      </c>
      <c r="C214" s="88" t="s">
        <v>896</v>
      </c>
      <c r="D214" s="88" t="s">
        <v>1771</v>
      </c>
      <c r="E214" s="88" t="s">
        <v>1817</v>
      </c>
      <c r="F214" s="191" t="s">
        <v>1750</v>
      </c>
      <c r="G214" s="88"/>
      <c r="H214" s="23" t="s">
        <v>897</v>
      </c>
      <c r="I214" s="23">
        <v>2002</v>
      </c>
      <c r="J214" s="64">
        <v>56.7</v>
      </c>
      <c r="K214" s="158" t="s">
        <v>898</v>
      </c>
      <c r="L214" s="67">
        <v>1886405.26</v>
      </c>
      <c r="M214" s="67">
        <v>1886405.26</v>
      </c>
      <c r="N214" s="67"/>
      <c r="O214" s="67"/>
      <c r="P214" s="67"/>
      <c r="Q214" s="67"/>
      <c r="R214" s="21"/>
      <c r="S214" s="36"/>
      <c r="T214" s="40"/>
      <c r="U214" s="40"/>
      <c r="V214" s="40"/>
      <c r="W214" s="40"/>
      <c r="X214" s="16"/>
    </row>
    <row r="215" spans="1:24" s="18" customFormat="1" ht="78.75" customHeight="1" x14ac:dyDescent="0.25">
      <c r="A215" s="21">
        <v>78</v>
      </c>
      <c r="B215" s="88" t="s">
        <v>1345</v>
      </c>
      <c r="C215" s="88" t="s">
        <v>899</v>
      </c>
      <c r="D215" s="88" t="s">
        <v>1771</v>
      </c>
      <c r="E215" s="88" t="s">
        <v>1817</v>
      </c>
      <c r="F215" s="191" t="s">
        <v>1751</v>
      </c>
      <c r="G215" s="88"/>
      <c r="H215" s="23" t="s">
        <v>900</v>
      </c>
      <c r="I215" s="23">
        <v>2002</v>
      </c>
      <c r="J215" s="64">
        <v>56.7</v>
      </c>
      <c r="K215" s="158" t="s">
        <v>901</v>
      </c>
      <c r="L215" s="67">
        <v>1886405.26</v>
      </c>
      <c r="M215" s="67">
        <v>1886405.26</v>
      </c>
      <c r="N215" s="67"/>
      <c r="O215" s="67"/>
      <c r="P215" s="67"/>
      <c r="Q215" s="67"/>
      <c r="R215" s="21"/>
      <c r="S215" s="36"/>
      <c r="T215" s="40"/>
      <c r="U215" s="40"/>
      <c r="V215" s="40"/>
      <c r="W215" s="40"/>
      <c r="X215" s="16"/>
    </row>
    <row r="216" spans="1:24" s="18" customFormat="1" ht="68.25" customHeight="1" x14ac:dyDescent="0.25">
      <c r="A216" s="21">
        <v>79</v>
      </c>
      <c r="B216" s="88" t="s">
        <v>1345</v>
      </c>
      <c r="C216" s="88" t="s">
        <v>902</v>
      </c>
      <c r="D216" s="88" t="s">
        <v>1771</v>
      </c>
      <c r="E216" s="88" t="s">
        <v>1817</v>
      </c>
      <c r="F216" s="191" t="s">
        <v>1757</v>
      </c>
      <c r="G216" s="88"/>
      <c r="H216" s="23" t="s">
        <v>903</v>
      </c>
      <c r="I216" s="23">
        <v>2002</v>
      </c>
      <c r="J216" s="64">
        <v>56.7</v>
      </c>
      <c r="K216" s="158" t="s">
        <v>904</v>
      </c>
      <c r="L216" s="67">
        <v>1886405.26</v>
      </c>
      <c r="M216" s="67">
        <v>1886405.26</v>
      </c>
      <c r="N216" s="67"/>
      <c r="O216" s="67"/>
      <c r="P216" s="67"/>
      <c r="Q216" s="67"/>
      <c r="R216" s="21"/>
      <c r="S216" s="36"/>
      <c r="T216" s="40"/>
      <c r="U216" s="40"/>
      <c r="V216" s="40"/>
      <c r="W216" s="40"/>
      <c r="X216" s="16"/>
    </row>
    <row r="217" spans="1:24" s="18" customFormat="1" ht="48" customHeight="1" x14ac:dyDescent="0.25">
      <c r="A217" s="21">
        <v>80</v>
      </c>
      <c r="B217" s="88" t="s">
        <v>1345</v>
      </c>
      <c r="C217" s="88" t="s">
        <v>905</v>
      </c>
      <c r="D217" s="88" t="s">
        <v>1771</v>
      </c>
      <c r="E217" s="88" t="s">
        <v>1817</v>
      </c>
      <c r="F217" s="191" t="s">
        <v>1758</v>
      </c>
      <c r="G217" s="88"/>
      <c r="H217" s="23" t="s">
        <v>906</v>
      </c>
      <c r="I217" s="23">
        <v>2002</v>
      </c>
      <c r="J217" s="64">
        <v>56.7</v>
      </c>
      <c r="K217" s="158" t="s">
        <v>907</v>
      </c>
      <c r="L217" s="67">
        <v>1886405.26</v>
      </c>
      <c r="M217" s="67">
        <v>1886405.26</v>
      </c>
      <c r="N217" s="67"/>
      <c r="O217" s="67"/>
      <c r="P217" s="67"/>
      <c r="Q217" s="67"/>
      <c r="R217" s="21"/>
      <c r="S217" s="36"/>
      <c r="T217" s="40"/>
      <c r="U217" s="40"/>
      <c r="V217" s="40"/>
      <c r="W217" s="40"/>
      <c r="X217" s="16"/>
    </row>
    <row r="218" spans="1:24" s="18" customFormat="1" ht="53.25" customHeight="1" x14ac:dyDescent="0.25">
      <c r="A218" s="21">
        <v>81</v>
      </c>
      <c r="B218" s="88" t="s">
        <v>1345</v>
      </c>
      <c r="C218" s="88" t="s">
        <v>908</v>
      </c>
      <c r="D218" s="88" t="s">
        <v>1771</v>
      </c>
      <c r="E218" s="88" t="s">
        <v>1817</v>
      </c>
      <c r="F218" s="191" t="s">
        <v>1742</v>
      </c>
      <c r="G218" s="88"/>
      <c r="H218" s="23" t="s">
        <v>909</v>
      </c>
      <c r="I218" s="23">
        <v>2002</v>
      </c>
      <c r="J218" s="64">
        <v>56.7</v>
      </c>
      <c r="K218" s="158" t="s">
        <v>910</v>
      </c>
      <c r="L218" s="67">
        <v>1886405.26</v>
      </c>
      <c r="M218" s="67">
        <v>1886405.26</v>
      </c>
      <c r="N218" s="67"/>
      <c r="O218" s="67"/>
      <c r="P218" s="67"/>
      <c r="Q218" s="67"/>
      <c r="R218" s="21"/>
      <c r="S218" s="36"/>
      <c r="T218" s="40"/>
      <c r="U218" s="40"/>
      <c r="V218" s="40"/>
      <c r="W218" s="40"/>
      <c r="X218" s="16"/>
    </row>
    <row r="219" spans="1:24" s="18" customFormat="1" ht="54" customHeight="1" x14ac:dyDescent="0.25">
      <c r="A219" s="21">
        <v>82</v>
      </c>
      <c r="B219" s="88" t="s">
        <v>1345</v>
      </c>
      <c r="C219" s="88" t="s">
        <v>911</v>
      </c>
      <c r="D219" s="88" t="s">
        <v>1771</v>
      </c>
      <c r="E219" s="88" t="s">
        <v>1817</v>
      </c>
      <c r="F219" s="191" t="s">
        <v>1743</v>
      </c>
      <c r="G219" s="88"/>
      <c r="H219" s="23" t="s">
        <v>912</v>
      </c>
      <c r="I219" s="23">
        <v>2002</v>
      </c>
      <c r="J219" s="64">
        <v>56.7</v>
      </c>
      <c r="K219" s="158" t="s">
        <v>913</v>
      </c>
      <c r="L219" s="67">
        <v>1886405.26</v>
      </c>
      <c r="M219" s="67">
        <v>1886405.26</v>
      </c>
      <c r="N219" s="67"/>
      <c r="O219" s="67"/>
      <c r="P219" s="67"/>
      <c r="Q219" s="67"/>
      <c r="R219" s="21"/>
      <c r="S219" s="36"/>
      <c r="T219" s="40"/>
      <c r="U219" s="40"/>
      <c r="V219" s="40"/>
      <c r="W219" s="40"/>
      <c r="X219" s="16"/>
    </row>
    <row r="220" spans="1:24" s="18" customFormat="1" ht="60.75" customHeight="1" x14ac:dyDescent="0.25">
      <c r="A220" s="21">
        <v>83</v>
      </c>
      <c r="B220" s="88" t="s">
        <v>1345</v>
      </c>
      <c r="C220" s="88" t="s">
        <v>914</v>
      </c>
      <c r="D220" s="88" t="s">
        <v>1771</v>
      </c>
      <c r="E220" s="88" t="s">
        <v>1817</v>
      </c>
      <c r="F220" s="191" t="s">
        <v>1744</v>
      </c>
      <c r="G220" s="88"/>
      <c r="H220" s="23" t="s">
        <v>915</v>
      </c>
      <c r="I220" s="23">
        <v>2002</v>
      </c>
      <c r="J220" s="64">
        <v>56.7</v>
      </c>
      <c r="K220" s="158" t="s">
        <v>916</v>
      </c>
      <c r="L220" s="67">
        <v>1886405.26</v>
      </c>
      <c r="M220" s="67">
        <v>1886405.26</v>
      </c>
      <c r="N220" s="67"/>
      <c r="O220" s="67"/>
      <c r="P220" s="67"/>
      <c r="Q220" s="67"/>
      <c r="R220" s="21"/>
      <c r="S220" s="36"/>
      <c r="T220" s="40"/>
      <c r="U220" s="40"/>
      <c r="V220" s="40"/>
      <c r="W220" s="40"/>
      <c r="X220" s="16"/>
    </row>
    <row r="221" spans="1:24" s="18" customFormat="1" ht="48.75" customHeight="1" x14ac:dyDescent="0.25">
      <c r="A221" s="21">
        <v>84</v>
      </c>
      <c r="B221" s="88" t="s">
        <v>1345</v>
      </c>
      <c r="C221" s="88" t="s">
        <v>917</v>
      </c>
      <c r="D221" s="88" t="s">
        <v>1771</v>
      </c>
      <c r="E221" s="88" t="s">
        <v>1817</v>
      </c>
      <c r="F221" s="191" t="s">
        <v>1745</v>
      </c>
      <c r="G221" s="88"/>
      <c r="H221" s="23" t="s">
        <v>918</v>
      </c>
      <c r="I221" s="23">
        <v>2002</v>
      </c>
      <c r="J221" s="64">
        <v>56.7</v>
      </c>
      <c r="K221" s="158" t="s">
        <v>919</v>
      </c>
      <c r="L221" s="67">
        <v>1886405.26</v>
      </c>
      <c r="M221" s="67">
        <v>1886405.26</v>
      </c>
      <c r="N221" s="67"/>
      <c r="O221" s="67"/>
      <c r="P221" s="67"/>
      <c r="Q221" s="67"/>
      <c r="R221" s="21"/>
      <c r="S221" s="36"/>
      <c r="T221" s="40"/>
      <c r="U221" s="40"/>
      <c r="V221" s="40"/>
      <c r="W221" s="40"/>
      <c r="X221" s="16"/>
    </row>
    <row r="222" spans="1:24" s="18" customFormat="1" ht="53.25" customHeight="1" x14ac:dyDescent="0.25">
      <c r="A222" s="21">
        <v>85</v>
      </c>
      <c r="B222" s="88" t="s">
        <v>1345</v>
      </c>
      <c r="C222" s="88" t="s">
        <v>920</v>
      </c>
      <c r="D222" s="88" t="s">
        <v>1771</v>
      </c>
      <c r="E222" s="88" t="s">
        <v>1817</v>
      </c>
      <c r="F222" s="191" t="s">
        <v>1746</v>
      </c>
      <c r="G222" s="88"/>
      <c r="H222" s="23" t="s">
        <v>921</v>
      </c>
      <c r="I222" s="23">
        <v>2002</v>
      </c>
      <c r="J222" s="64">
        <v>56.7</v>
      </c>
      <c r="K222" s="158" t="s">
        <v>922</v>
      </c>
      <c r="L222" s="67">
        <v>1886405.26</v>
      </c>
      <c r="M222" s="67">
        <v>1886405.26</v>
      </c>
      <c r="N222" s="67"/>
      <c r="O222" s="67"/>
      <c r="P222" s="67"/>
      <c r="Q222" s="67"/>
      <c r="R222" s="21"/>
      <c r="S222" s="36"/>
      <c r="T222" s="40"/>
      <c r="U222" s="40"/>
      <c r="V222" s="40"/>
      <c r="W222" s="40"/>
      <c r="X222" s="16"/>
    </row>
    <row r="223" spans="1:24" s="18" customFormat="1" ht="52.5" customHeight="1" x14ac:dyDescent="0.25">
      <c r="A223" s="21">
        <v>86</v>
      </c>
      <c r="B223" s="88" t="s">
        <v>1345</v>
      </c>
      <c r="C223" s="88" t="s">
        <v>755</v>
      </c>
      <c r="D223" s="88" t="s">
        <v>1771</v>
      </c>
      <c r="E223" s="88" t="s">
        <v>1817</v>
      </c>
      <c r="F223" s="191" t="s">
        <v>1747</v>
      </c>
      <c r="G223" s="88"/>
      <c r="H223" s="23" t="s">
        <v>756</v>
      </c>
      <c r="I223" s="23">
        <v>2002</v>
      </c>
      <c r="J223" s="64">
        <v>56.7</v>
      </c>
      <c r="K223" s="158" t="s">
        <v>757</v>
      </c>
      <c r="L223" s="67">
        <v>1886405.26</v>
      </c>
      <c r="M223" s="67">
        <v>1886405.26</v>
      </c>
      <c r="N223" s="67"/>
      <c r="O223" s="67"/>
      <c r="P223" s="67"/>
      <c r="Q223" s="67"/>
      <c r="R223" s="21"/>
      <c r="S223" s="36"/>
      <c r="T223" s="40"/>
      <c r="U223" s="40"/>
      <c r="V223" s="40"/>
      <c r="W223" s="40"/>
      <c r="X223" s="16"/>
    </row>
    <row r="224" spans="1:24" s="18" customFormat="1" ht="48.75" customHeight="1" x14ac:dyDescent="0.25">
      <c r="A224" s="21">
        <v>87</v>
      </c>
      <c r="B224" s="88" t="s">
        <v>1345</v>
      </c>
      <c r="C224" s="88" t="s">
        <v>758</v>
      </c>
      <c r="D224" s="88" t="s">
        <v>1771</v>
      </c>
      <c r="E224" s="88" t="s">
        <v>1817</v>
      </c>
      <c r="F224" s="191" t="s">
        <v>1748</v>
      </c>
      <c r="G224" s="88"/>
      <c r="H224" s="23" t="s">
        <v>759</v>
      </c>
      <c r="I224" s="23">
        <v>2002</v>
      </c>
      <c r="J224" s="64">
        <v>56.7</v>
      </c>
      <c r="K224" s="158" t="s">
        <v>760</v>
      </c>
      <c r="L224" s="67">
        <v>1886405.26</v>
      </c>
      <c r="M224" s="67">
        <v>1886405.26</v>
      </c>
      <c r="N224" s="67"/>
      <c r="O224" s="67"/>
      <c r="P224" s="67"/>
      <c r="Q224" s="67"/>
      <c r="R224" s="21"/>
      <c r="S224" s="36"/>
      <c r="T224" s="40"/>
      <c r="U224" s="40"/>
      <c r="V224" s="40"/>
      <c r="W224" s="40"/>
      <c r="X224" s="16"/>
    </row>
    <row r="225" spans="1:24" s="18" customFormat="1" ht="55.5" customHeight="1" x14ac:dyDescent="0.25">
      <c r="A225" s="21">
        <v>88</v>
      </c>
      <c r="B225" s="88" t="s">
        <v>1345</v>
      </c>
      <c r="C225" s="88" t="s">
        <v>761</v>
      </c>
      <c r="D225" s="88" t="s">
        <v>1771</v>
      </c>
      <c r="E225" s="88" t="s">
        <v>1817</v>
      </c>
      <c r="F225" s="191" t="s">
        <v>1752</v>
      </c>
      <c r="G225" s="88"/>
      <c r="H225" s="23" t="s">
        <v>762</v>
      </c>
      <c r="I225" s="23">
        <v>2002</v>
      </c>
      <c r="J225" s="64">
        <v>56.7</v>
      </c>
      <c r="K225" s="158" t="s">
        <v>763</v>
      </c>
      <c r="L225" s="67">
        <v>1886405.26</v>
      </c>
      <c r="M225" s="67">
        <v>1886405.26</v>
      </c>
      <c r="N225" s="67"/>
      <c r="O225" s="67"/>
      <c r="P225" s="67"/>
      <c r="Q225" s="67"/>
      <c r="R225" s="21"/>
      <c r="S225" s="36"/>
      <c r="T225" s="40"/>
      <c r="U225" s="40"/>
      <c r="V225" s="40"/>
      <c r="W225" s="40"/>
      <c r="X225" s="16"/>
    </row>
    <row r="226" spans="1:24" s="18" customFormat="1" ht="49.5" customHeight="1" x14ac:dyDescent="0.25">
      <c r="A226" s="21">
        <v>89</v>
      </c>
      <c r="B226" s="88" t="s">
        <v>1345</v>
      </c>
      <c r="C226" s="88" t="s">
        <v>764</v>
      </c>
      <c r="D226" s="88" t="s">
        <v>1771</v>
      </c>
      <c r="E226" s="88" t="s">
        <v>1817</v>
      </c>
      <c r="F226" s="191" t="s">
        <v>1753</v>
      </c>
      <c r="G226" s="88"/>
      <c r="H226" s="23" t="s">
        <v>765</v>
      </c>
      <c r="I226" s="23">
        <v>2002</v>
      </c>
      <c r="J226" s="64">
        <v>56.7</v>
      </c>
      <c r="K226" s="158" t="s">
        <v>766</v>
      </c>
      <c r="L226" s="67">
        <v>1886405.26</v>
      </c>
      <c r="M226" s="67">
        <v>1886405.26</v>
      </c>
      <c r="N226" s="67"/>
      <c r="O226" s="67"/>
      <c r="P226" s="67"/>
      <c r="Q226" s="67"/>
      <c r="R226" s="21"/>
      <c r="S226" s="36"/>
      <c r="T226" s="40"/>
      <c r="U226" s="40"/>
      <c r="V226" s="40"/>
      <c r="W226" s="40"/>
      <c r="X226" s="16"/>
    </row>
    <row r="227" spans="1:24" s="18" customFormat="1" ht="52.5" customHeight="1" x14ac:dyDescent="0.25">
      <c r="A227" s="21">
        <v>90</v>
      </c>
      <c r="B227" s="88" t="s">
        <v>1345</v>
      </c>
      <c r="C227" s="88" t="s">
        <v>767</v>
      </c>
      <c r="D227" s="88" t="s">
        <v>1771</v>
      </c>
      <c r="E227" s="88" t="s">
        <v>1817</v>
      </c>
      <c r="F227" s="191" t="s">
        <v>1754</v>
      </c>
      <c r="G227" s="88"/>
      <c r="H227" s="23" t="s">
        <v>971</v>
      </c>
      <c r="I227" s="23">
        <v>2002</v>
      </c>
      <c r="J227" s="64">
        <v>56.7</v>
      </c>
      <c r="K227" s="158" t="s">
        <v>972</v>
      </c>
      <c r="L227" s="67">
        <v>1886405.26</v>
      </c>
      <c r="M227" s="67">
        <v>1886405.26</v>
      </c>
      <c r="N227" s="67"/>
      <c r="O227" s="67"/>
      <c r="P227" s="67"/>
      <c r="Q227" s="67"/>
      <c r="R227" s="21"/>
      <c r="S227" s="36"/>
      <c r="T227" s="40"/>
      <c r="U227" s="40"/>
      <c r="V227" s="40"/>
      <c r="W227" s="40"/>
      <c r="X227" s="16"/>
    </row>
    <row r="228" spans="1:24" s="18" customFormat="1" ht="53.25" customHeight="1" x14ac:dyDescent="0.25">
      <c r="A228" s="21">
        <v>91</v>
      </c>
      <c r="B228" s="88" t="s">
        <v>1345</v>
      </c>
      <c r="C228" s="88" t="s">
        <v>973</v>
      </c>
      <c r="D228" s="88" t="s">
        <v>1771</v>
      </c>
      <c r="E228" s="88" t="s">
        <v>1817</v>
      </c>
      <c r="F228" s="191" t="s">
        <v>1755</v>
      </c>
      <c r="G228" s="88"/>
      <c r="H228" s="23" t="s">
        <v>974</v>
      </c>
      <c r="I228" s="23">
        <v>2002</v>
      </c>
      <c r="J228" s="64">
        <v>56.7</v>
      </c>
      <c r="K228" s="158" t="s">
        <v>975</v>
      </c>
      <c r="L228" s="67">
        <v>1886405.26</v>
      </c>
      <c r="M228" s="67">
        <v>1886405.26</v>
      </c>
      <c r="N228" s="67"/>
      <c r="O228" s="67"/>
      <c r="P228" s="67"/>
      <c r="Q228" s="67"/>
      <c r="R228" s="21"/>
      <c r="S228" s="36"/>
      <c r="T228" s="40"/>
      <c r="U228" s="40"/>
      <c r="V228" s="40"/>
      <c r="W228" s="40"/>
      <c r="X228" s="16"/>
    </row>
    <row r="229" spans="1:24" s="18" customFormat="1" ht="51.75" customHeight="1" x14ac:dyDescent="0.25">
      <c r="A229" s="21">
        <v>92</v>
      </c>
      <c r="B229" s="88" t="s">
        <v>1345</v>
      </c>
      <c r="C229" s="88" t="s">
        <v>976</v>
      </c>
      <c r="D229" s="88" t="s">
        <v>1771</v>
      </c>
      <c r="E229" s="88" t="s">
        <v>1817</v>
      </c>
      <c r="F229" s="191" t="s">
        <v>1800</v>
      </c>
      <c r="G229" s="88"/>
      <c r="H229" s="23" t="s">
        <v>977</v>
      </c>
      <c r="I229" s="23">
        <v>2002</v>
      </c>
      <c r="J229" s="64">
        <v>56.7</v>
      </c>
      <c r="K229" s="158" t="s">
        <v>978</v>
      </c>
      <c r="L229" s="67">
        <v>1886405.26</v>
      </c>
      <c r="M229" s="67">
        <v>1886405.26</v>
      </c>
      <c r="N229" s="67"/>
      <c r="O229" s="67"/>
      <c r="P229" s="67"/>
      <c r="Q229" s="67"/>
      <c r="R229" s="21"/>
      <c r="S229" s="36"/>
      <c r="T229" s="40"/>
      <c r="U229" s="40"/>
      <c r="V229" s="40"/>
      <c r="W229" s="40"/>
      <c r="X229" s="16"/>
    </row>
    <row r="230" spans="1:24" s="18" customFormat="1" ht="49.5" customHeight="1" x14ac:dyDescent="0.25">
      <c r="A230" s="21">
        <v>93</v>
      </c>
      <c r="B230" s="88" t="s">
        <v>1345</v>
      </c>
      <c r="C230" s="88" t="s">
        <v>979</v>
      </c>
      <c r="D230" s="88" t="s">
        <v>1771</v>
      </c>
      <c r="E230" s="88" t="s">
        <v>1817</v>
      </c>
      <c r="F230" s="191" t="s">
        <v>1846</v>
      </c>
      <c r="G230" s="88"/>
      <c r="H230" s="23" t="s">
        <v>980</v>
      </c>
      <c r="I230" s="23">
        <v>2002</v>
      </c>
      <c r="J230" s="64">
        <v>56.7</v>
      </c>
      <c r="K230" s="158" t="s">
        <v>981</v>
      </c>
      <c r="L230" s="67">
        <v>1886405.26</v>
      </c>
      <c r="M230" s="67">
        <v>1886405.26</v>
      </c>
      <c r="N230" s="67"/>
      <c r="O230" s="67"/>
      <c r="P230" s="67"/>
      <c r="Q230" s="67"/>
      <c r="R230" s="21"/>
      <c r="S230" s="36"/>
      <c r="T230" s="40"/>
      <c r="U230" s="40"/>
      <c r="V230" s="40"/>
      <c r="W230" s="40"/>
      <c r="X230" s="16"/>
    </row>
    <row r="231" spans="1:24" s="18" customFormat="1" ht="48.75" customHeight="1" x14ac:dyDescent="0.25">
      <c r="A231" s="21">
        <v>94</v>
      </c>
      <c r="B231" s="88" t="s">
        <v>1345</v>
      </c>
      <c r="C231" s="88" t="s">
        <v>98</v>
      </c>
      <c r="D231" s="88" t="s">
        <v>1771</v>
      </c>
      <c r="E231" s="88" t="s">
        <v>1817</v>
      </c>
      <c r="F231" s="191" t="s">
        <v>1807</v>
      </c>
      <c r="G231" s="88"/>
      <c r="H231" s="23" t="s">
        <v>99</v>
      </c>
      <c r="I231" s="23">
        <v>2002</v>
      </c>
      <c r="J231" s="64">
        <v>56.7</v>
      </c>
      <c r="K231" s="158" t="s">
        <v>100</v>
      </c>
      <c r="L231" s="67">
        <v>1886405.26</v>
      </c>
      <c r="M231" s="67">
        <v>1886405.26</v>
      </c>
      <c r="N231" s="67"/>
      <c r="O231" s="67"/>
      <c r="P231" s="67"/>
      <c r="Q231" s="67"/>
      <c r="R231" s="21"/>
      <c r="S231" s="36"/>
      <c r="T231" s="40"/>
      <c r="U231" s="40"/>
      <c r="V231" s="40"/>
      <c r="W231" s="40"/>
      <c r="X231" s="16"/>
    </row>
    <row r="232" spans="1:24" s="18" customFormat="1" ht="53.25" customHeight="1" x14ac:dyDescent="0.25">
      <c r="A232" s="21">
        <v>95</v>
      </c>
      <c r="B232" s="88" t="s">
        <v>1345</v>
      </c>
      <c r="C232" s="88" t="s">
        <v>101</v>
      </c>
      <c r="D232" s="88" t="s">
        <v>1771</v>
      </c>
      <c r="E232" s="88" t="s">
        <v>1817</v>
      </c>
      <c r="F232" s="191" t="s">
        <v>1847</v>
      </c>
      <c r="G232" s="88"/>
      <c r="H232" s="23" t="s">
        <v>102</v>
      </c>
      <c r="I232" s="23">
        <v>2002</v>
      </c>
      <c r="J232" s="64">
        <v>56.7</v>
      </c>
      <c r="K232" s="158" t="s">
        <v>103</v>
      </c>
      <c r="L232" s="67">
        <v>1886405.26</v>
      </c>
      <c r="M232" s="67">
        <v>1886405.26</v>
      </c>
      <c r="N232" s="67"/>
      <c r="O232" s="67"/>
      <c r="P232" s="67"/>
      <c r="Q232" s="67"/>
      <c r="R232" s="21"/>
      <c r="S232" s="36"/>
      <c r="T232" s="40"/>
      <c r="U232" s="40"/>
      <c r="V232" s="40"/>
      <c r="W232" s="40"/>
      <c r="X232" s="16"/>
    </row>
    <row r="233" spans="1:24" s="18" customFormat="1" ht="53.25" customHeight="1" x14ac:dyDescent="0.25">
      <c r="A233" s="21">
        <v>96</v>
      </c>
      <c r="B233" s="88" t="s">
        <v>1345</v>
      </c>
      <c r="C233" s="88" t="s">
        <v>104</v>
      </c>
      <c r="D233" s="88" t="s">
        <v>1771</v>
      </c>
      <c r="E233" s="88" t="s">
        <v>1817</v>
      </c>
      <c r="F233" s="191" t="s">
        <v>1801</v>
      </c>
      <c r="G233" s="88"/>
      <c r="H233" s="23" t="s">
        <v>105</v>
      </c>
      <c r="I233" s="23">
        <v>2002</v>
      </c>
      <c r="J233" s="64">
        <v>56.7</v>
      </c>
      <c r="K233" s="158" t="s">
        <v>106</v>
      </c>
      <c r="L233" s="67">
        <v>1886405.26</v>
      </c>
      <c r="M233" s="67">
        <v>1886405.26</v>
      </c>
      <c r="N233" s="67"/>
      <c r="O233" s="67"/>
      <c r="P233" s="67"/>
      <c r="Q233" s="67"/>
      <c r="R233" s="21"/>
      <c r="S233" s="36"/>
      <c r="T233" s="40"/>
      <c r="U233" s="40"/>
      <c r="V233" s="40"/>
      <c r="W233" s="40"/>
      <c r="X233" s="16"/>
    </row>
    <row r="234" spans="1:24" s="18" customFormat="1" ht="54" customHeight="1" x14ac:dyDescent="0.25">
      <c r="A234" s="21">
        <v>97</v>
      </c>
      <c r="B234" s="88" t="s">
        <v>1345</v>
      </c>
      <c r="C234" s="88" t="s">
        <v>107</v>
      </c>
      <c r="D234" s="88" t="s">
        <v>1771</v>
      </c>
      <c r="E234" s="88" t="s">
        <v>1817</v>
      </c>
      <c r="F234" s="191" t="s">
        <v>1848</v>
      </c>
      <c r="G234" s="88"/>
      <c r="H234" s="23" t="s">
        <v>108</v>
      </c>
      <c r="I234" s="23">
        <v>2003</v>
      </c>
      <c r="J234" s="64">
        <v>78.099999999999994</v>
      </c>
      <c r="K234" s="158" t="s">
        <v>109</v>
      </c>
      <c r="L234" s="67">
        <v>2433659.83</v>
      </c>
      <c r="M234" s="67">
        <v>2433659.83</v>
      </c>
      <c r="N234" s="67"/>
      <c r="O234" s="67"/>
      <c r="P234" s="67"/>
      <c r="Q234" s="67"/>
      <c r="R234" s="21"/>
      <c r="S234" s="36"/>
      <c r="T234" s="40"/>
      <c r="U234" s="40"/>
      <c r="V234" s="40"/>
      <c r="W234" s="40"/>
      <c r="X234" s="16"/>
    </row>
    <row r="235" spans="1:24" s="18" customFormat="1" ht="55.5" customHeight="1" x14ac:dyDescent="0.25">
      <c r="A235" s="21">
        <v>98</v>
      </c>
      <c r="B235" s="88" t="s">
        <v>1345</v>
      </c>
      <c r="C235" s="88" t="s">
        <v>110</v>
      </c>
      <c r="D235" s="88" t="s">
        <v>1771</v>
      </c>
      <c r="E235" s="88" t="s">
        <v>1817</v>
      </c>
      <c r="F235" s="191" t="s">
        <v>1849</v>
      </c>
      <c r="G235" s="88"/>
      <c r="H235" s="23" t="s">
        <v>111</v>
      </c>
      <c r="I235" s="23">
        <v>2003</v>
      </c>
      <c r="J235" s="64">
        <v>78.099999999999994</v>
      </c>
      <c r="K235" s="158" t="s">
        <v>112</v>
      </c>
      <c r="L235" s="67">
        <v>2433659.83</v>
      </c>
      <c r="M235" s="67">
        <v>2433659.83</v>
      </c>
      <c r="N235" s="67"/>
      <c r="O235" s="67"/>
      <c r="P235" s="67"/>
      <c r="Q235" s="67"/>
      <c r="R235" s="21"/>
      <c r="S235" s="36"/>
      <c r="T235" s="40"/>
      <c r="U235" s="40"/>
      <c r="V235" s="40"/>
      <c r="W235" s="40"/>
      <c r="X235" s="16"/>
    </row>
    <row r="236" spans="1:24" s="18" customFormat="1" ht="60.75" customHeight="1" x14ac:dyDescent="0.25">
      <c r="A236" s="21">
        <v>99</v>
      </c>
      <c r="B236" s="88" t="s">
        <v>1345</v>
      </c>
      <c r="C236" s="88" t="s">
        <v>113</v>
      </c>
      <c r="D236" s="88" t="s">
        <v>1771</v>
      </c>
      <c r="E236" s="88" t="s">
        <v>1793</v>
      </c>
      <c r="F236" s="191" t="s">
        <v>1810</v>
      </c>
      <c r="G236" s="88"/>
      <c r="H236" s="23" t="s">
        <v>114</v>
      </c>
      <c r="I236" s="23">
        <v>2003</v>
      </c>
      <c r="J236" s="64">
        <v>78.099999999999994</v>
      </c>
      <c r="K236" s="158" t="s">
        <v>115</v>
      </c>
      <c r="L236" s="67">
        <v>2433659.83</v>
      </c>
      <c r="M236" s="67">
        <v>2433659.83</v>
      </c>
      <c r="N236" s="67"/>
      <c r="O236" s="67"/>
      <c r="P236" s="67"/>
      <c r="Q236" s="67"/>
      <c r="R236" s="21"/>
      <c r="S236" s="36"/>
      <c r="T236" s="40"/>
      <c r="U236" s="40"/>
      <c r="V236" s="40"/>
      <c r="W236" s="40"/>
      <c r="X236" s="16"/>
    </row>
    <row r="237" spans="1:24" s="18" customFormat="1" ht="48.75" customHeight="1" x14ac:dyDescent="0.25">
      <c r="A237" s="21">
        <v>100</v>
      </c>
      <c r="B237" s="88" t="s">
        <v>1345</v>
      </c>
      <c r="C237" s="88" t="s">
        <v>116</v>
      </c>
      <c r="D237" s="88" t="s">
        <v>1771</v>
      </c>
      <c r="E237" s="88" t="s">
        <v>1793</v>
      </c>
      <c r="F237" s="191" t="s">
        <v>1749</v>
      </c>
      <c r="G237" s="88"/>
      <c r="H237" s="23" t="s">
        <v>117</v>
      </c>
      <c r="I237" s="23">
        <v>2003</v>
      </c>
      <c r="J237" s="64">
        <v>78.099999999999994</v>
      </c>
      <c r="K237" s="158" t="s">
        <v>118</v>
      </c>
      <c r="L237" s="67">
        <v>2433659.83</v>
      </c>
      <c r="M237" s="67">
        <v>2433659.83</v>
      </c>
      <c r="N237" s="67"/>
      <c r="O237" s="67"/>
      <c r="P237" s="67"/>
      <c r="Q237" s="67"/>
      <c r="R237" s="21"/>
      <c r="S237" s="36"/>
      <c r="T237" s="40"/>
      <c r="U237" s="40"/>
      <c r="V237" s="40"/>
      <c r="W237" s="40"/>
      <c r="X237" s="16"/>
    </row>
    <row r="238" spans="1:24" s="18" customFormat="1" ht="56.25" customHeight="1" x14ac:dyDescent="0.25">
      <c r="A238" s="21">
        <v>101</v>
      </c>
      <c r="B238" s="88" t="s">
        <v>1345</v>
      </c>
      <c r="C238" s="88" t="s">
        <v>119</v>
      </c>
      <c r="D238" s="88" t="s">
        <v>1771</v>
      </c>
      <c r="E238" s="88" t="s">
        <v>1793</v>
      </c>
      <c r="F238" s="191" t="s">
        <v>1751</v>
      </c>
      <c r="G238" s="88"/>
      <c r="H238" s="23" t="s">
        <v>120</v>
      </c>
      <c r="I238" s="23">
        <v>2003</v>
      </c>
      <c r="J238" s="64">
        <v>78.099999999999994</v>
      </c>
      <c r="K238" s="158" t="s">
        <v>121</v>
      </c>
      <c r="L238" s="67">
        <v>2433659.83</v>
      </c>
      <c r="M238" s="67">
        <v>2433659.83</v>
      </c>
      <c r="N238" s="67"/>
      <c r="O238" s="67"/>
      <c r="P238" s="67"/>
      <c r="Q238" s="67"/>
      <c r="R238" s="21"/>
      <c r="S238" s="36"/>
      <c r="T238" s="40"/>
      <c r="U238" s="40"/>
      <c r="V238" s="40"/>
      <c r="W238" s="40"/>
      <c r="X238" s="16"/>
    </row>
    <row r="239" spans="1:24" s="18" customFormat="1" ht="48" customHeight="1" x14ac:dyDescent="0.25">
      <c r="A239" s="21">
        <v>102</v>
      </c>
      <c r="B239" s="88" t="s">
        <v>1345</v>
      </c>
      <c r="C239" s="88" t="s">
        <v>122</v>
      </c>
      <c r="D239" s="88" t="s">
        <v>1771</v>
      </c>
      <c r="E239" s="88" t="s">
        <v>1793</v>
      </c>
      <c r="F239" s="191" t="s">
        <v>1757</v>
      </c>
      <c r="G239" s="88"/>
      <c r="H239" s="23" t="s">
        <v>123</v>
      </c>
      <c r="I239" s="23">
        <v>2002</v>
      </c>
      <c r="J239" s="64">
        <v>56.7</v>
      </c>
      <c r="K239" s="158" t="s">
        <v>124</v>
      </c>
      <c r="L239" s="67">
        <v>1886405.26</v>
      </c>
      <c r="M239" s="67">
        <v>1886405.26</v>
      </c>
      <c r="N239" s="67"/>
      <c r="O239" s="67"/>
      <c r="P239" s="67"/>
      <c r="Q239" s="67"/>
      <c r="R239" s="21"/>
      <c r="S239" s="36"/>
      <c r="T239" s="40"/>
      <c r="U239" s="40"/>
      <c r="V239" s="40"/>
      <c r="W239" s="40"/>
      <c r="X239" s="16"/>
    </row>
    <row r="240" spans="1:24" s="18" customFormat="1" ht="52.5" customHeight="1" x14ac:dyDescent="0.25">
      <c r="A240" s="21">
        <v>103</v>
      </c>
      <c r="B240" s="88" t="s">
        <v>1345</v>
      </c>
      <c r="C240" s="88" t="s">
        <v>125</v>
      </c>
      <c r="D240" s="88" t="s">
        <v>1771</v>
      </c>
      <c r="E240" s="88" t="s">
        <v>1793</v>
      </c>
      <c r="F240" s="191" t="s">
        <v>1758</v>
      </c>
      <c r="G240" s="88"/>
      <c r="H240" s="23" t="s">
        <v>126</v>
      </c>
      <c r="I240" s="23">
        <v>2002</v>
      </c>
      <c r="J240" s="64">
        <v>56.7</v>
      </c>
      <c r="K240" s="158" t="s">
        <v>127</v>
      </c>
      <c r="L240" s="67">
        <v>1886405.26</v>
      </c>
      <c r="M240" s="67">
        <v>1886405.26</v>
      </c>
      <c r="N240" s="67"/>
      <c r="O240" s="67"/>
      <c r="P240" s="67"/>
      <c r="Q240" s="67"/>
      <c r="R240" s="21"/>
      <c r="S240" s="36"/>
      <c r="T240" s="40"/>
      <c r="U240" s="40"/>
      <c r="V240" s="40"/>
      <c r="W240" s="40"/>
      <c r="X240" s="16"/>
    </row>
    <row r="241" spans="1:24" s="18" customFormat="1" ht="63" customHeight="1" x14ac:dyDescent="0.25">
      <c r="A241" s="21">
        <v>104</v>
      </c>
      <c r="B241" s="88" t="s">
        <v>1345</v>
      </c>
      <c r="C241" s="88" t="s">
        <v>128</v>
      </c>
      <c r="D241" s="88" t="s">
        <v>1771</v>
      </c>
      <c r="E241" s="88" t="s">
        <v>1793</v>
      </c>
      <c r="F241" s="191" t="s">
        <v>1742</v>
      </c>
      <c r="G241" s="88"/>
      <c r="H241" s="23" t="s">
        <v>129</v>
      </c>
      <c r="I241" s="23">
        <v>2002</v>
      </c>
      <c r="J241" s="64">
        <v>56.7</v>
      </c>
      <c r="K241" s="158" t="s">
        <v>130</v>
      </c>
      <c r="L241" s="67">
        <v>1886405.26</v>
      </c>
      <c r="M241" s="67">
        <v>1886405.26</v>
      </c>
      <c r="N241" s="67"/>
      <c r="O241" s="67"/>
      <c r="P241" s="67"/>
      <c r="Q241" s="67"/>
      <c r="R241" s="21"/>
      <c r="S241" s="36"/>
      <c r="T241" s="40"/>
      <c r="U241" s="40"/>
      <c r="V241" s="40"/>
      <c r="W241" s="40"/>
      <c r="X241" s="16"/>
    </row>
    <row r="242" spans="1:24" s="18" customFormat="1" ht="62.25" customHeight="1" x14ac:dyDescent="0.25">
      <c r="A242" s="21">
        <v>105</v>
      </c>
      <c r="B242" s="88" t="s">
        <v>1345</v>
      </c>
      <c r="C242" s="88" t="s">
        <v>131</v>
      </c>
      <c r="D242" s="88" t="s">
        <v>1771</v>
      </c>
      <c r="E242" s="88" t="s">
        <v>1793</v>
      </c>
      <c r="F242" s="191" t="s">
        <v>1743</v>
      </c>
      <c r="G242" s="88"/>
      <c r="H242" s="23" t="s">
        <v>132</v>
      </c>
      <c r="I242" s="23">
        <v>2002</v>
      </c>
      <c r="J242" s="64">
        <v>56.7</v>
      </c>
      <c r="K242" s="158" t="s">
        <v>133</v>
      </c>
      <c r="L242" s="67">
        <v>1886405.26</v>
      </c>
      <c r="M242" s="67">
        <v>1886405.26</v>
      </c>
      <c r="N242" s="67"/>
      <c r="O242" s="67"/>
      <c r="P242" s="67"/>
      <c r="Q242" s="67"/>
      <c r="R242" s="21"/>
      <c r="S242" s="36"/>
      <c r="T242" s="40"/>
      <c r="U242" s="40"/>
      <c r="V242" s="40"/>
      <c r="W242" s="40"/>
      <c r="X242" s="16"/>
    </row>
    <row r="243" spans="1:24" s="18" customFormat="1" ht="56.25" customHeight="1" x14ac:dyDescent="0.25">
      <c r="A243" s="21">
        <v>106</v>
      </c>
      <c r="B243" s="88" t="s">
        <v>1345</v>
      </c>
      <c r="C243" s="88" t="s">
        <v>786</v>
      </c>
      <c r="D243" s="88" t="s">
        <v>1771</v>
      </c>
      <c r="E243" s="88" t="s">
        <v>1793</v>
      </c>
      <c r="F243" s="191" t="s">
        <v>1744</v>
      </c>
      <c r="G243" s="88"/>
      <c r="H243" s="23" t="s">
        <v>787</v>
      </c>
      <c r="I243" s="23">
        <v>2002</v>
      </c>
      <c r="J243" s="64">
        <v>56.7</v>
      </c>
      <c r="K243" s="158" t="s">
        <v>788</v>
      </c>
      <c r="L243" s="67">
        <v>1886405.26</v>
      </c>
      <c r="M243" s="67">
        <v>1886405.26</v>
      </c>
      <c r="N243" s="67"/>
      <c r="O243" s="67"/>
      <c r="P243" s="67"/>
      <c r="Q243" s="67"/>
      <c r="R243" s="21"/>
      <c r="S243" s="36"/>
      <c r="T243" s="40"/>
      <c r="U243" s="40"/>
      <c r="V243" s="40"/>
      <c r="W243" s="40"/>
      <c r="X243" s="16"/>
    </row>
    <row r="244" spans="1:24" s="18" customFormat="1" ht="56.25" customHeight="1" x14ac:dyDescent="0.25">
      <c r="A244" s="21">
        <v>107</v>
      </c>
      <c r="B244" s="88" t="s">
        <v>1345</v>
      </c>
      <c r="C244" s="88" t="s">
        <v>789</v>
      </c>
      <c r="D244" s="88" t="s">
        <v>1771</v>
      </c>
      <c r="E244" s="88" t="s">
        <v>1793</v>
      </c>
      <c r="F244" s="191" t="s">
        <v>1745</v>
      </c>
      <c r="G244" s="88"/>
      <c r="H244" s="23" t="s">
        <v>790</v>
      </c>
      <c r="I244" s="23">
        <v>2002</v>
      </c>
      <c r="J244" s="64">
        <v>56.7</v>
      </c>
      <c r="K244" s="158" t="s">
        <v>791</v>
      </c>
      <c r="L244" s="67">
        <v>1886405.26</v>
      </c>
      <c r="M244" s="67">
        <v>1886405.26</v>
      </c>
      <c r="N244" s="67"/>
      <c r="O244" s="67"/>
      <c r="P244" s="67"/>
      <c r="Q244" s="67"/>
      <c r="R244" s="21"/>
      <c r="S244" s="36"/>
      <c r="T244" s="40"/>
      <c r="U244" s="40"/>
      <c r="V244" s="40"/>
      <c r="W244" s="40"/>
      <c r="X244" s="16"/>
    </row>
    <row r="245" spans="1:24" s="18" customFormat="1" ht="51" customHeight="1" x14ac:dyDescent="0.25">
      <c r="A245" s="21">
        <v>108</v>
      </c>
      <c r="B245" s="88" t="s">
        <v>1345</v>
      </c>
      <c r="C245" s="88" t="s">
        <v>982</v>
      </c>
      <c r="D245" s="88" t="s">
        <v>1771</v>
      </c>
      <c r="E245" s="88" t="s">
        <v>1793</v>
      </c>
      <c r="F245" s="191" t="s">
        <v>1746</v>
      </c>
      <c r="G245" s="88"/>
      <c r="H245" s="23" t="s">
        <v>983</v>
      </c>
      <c r="I245" s="23">
        <v>2002</v>
      </c>
      <c r="J245" s="64">
        <v>56.7</v>
      </c>
      <c r="K245" s="158" t="s">
        <v>984</v>
      </c>
      <c r="L245" s="67">
        <v>1886405.26</v>
      </c>
      <c r="M245" s="67">
        <v>1886405.26</v>
      </c>
      <c r="N245" s="67"/>
      <c r="O245" s="67"/>
      <c r="P245" s="67"/>
      <c r="Q245" s="67"/>
      <c r="R245" s="21"/>
      <c r="S245" s="36"/>
      <c r="T245" s="40"/>
      <c r="U245" s="40"/>
      <c r="V245" s="40"/>
      <c r="W245" s="40"/>
      <c r="X245" s="16"/>
    </row>
    <row r="246" spans="1:24" s="18" customFormat="1" ht="49.5" customHeight="1" x14ac:dyDescent="0.25">
      <c r="A246" s="21">
        <v>109</v>
      </c>
      <c r="B246" s="88" t="s">
        <v>1345</v>
      </c>
      <c r="C246" s="88" t="s">
        <v>985</v>
      </c>
      <c r="D246" s="88" t="s">
        <v>1771</v>
      </c>
      <c r="E246" s="88" t="s">
        <v>1793</v>
      </c>
      <c r="F246" s="191" t="s">
        <v>1747</v>
      </c>
      <c r="G246" s="88"/>
      <c r="H246" s="23" t="s">
        <v>986</v>
      </c>
      <c r="I246" s="23">
        <v>2002</v>
      </c>
      <c r="J246" s="64">
        <v>56.7</v>
      </c>
      <c r="K246" s="158" t="s">
        <v>987</v>
      </c>
      <c r="L246" s="67">
        <v>1886405.26</v>
      </c>
      <c r="M246" s="67">
        <v>1886405.26</v>
      </c>
      <c r="N246" s="67"/>
      <c r="O246" s="67"/>
      <c r="P246" s="67"/>
      <c r="Q246" s="67"/>
      <c r="R246" s="21"/>
      <c r="S246" s="36"/>
      <c r="T246" s="40"/>
      <c r="U246" s="40"/>
      <c r="V246" s="40"/>
      <c r="W246" s="40"/>
      <c r="X246" s="16"/>
    </row>
    <row r="247" spans="1:24" s="18" customFormat="1" ht="56.25" customHeight="1" x14ac:dyDescent="0.25">
      <c r="A247" s="21">
        <v>110</v>
      </c>
      <c r="B247" s="88" t="s">
        <v>1345</v>
      </c>
      <c r="C247" s="88" t="s">
        <v>988</v>
      </c>
      <c r="D247" s="88" t="s">
        <v>1771</v>
      </c>
      <c r="E247" s="88" t="s">
        <v>1793</v>
      </c>
      <c r="F247" s="191" t="s">
        <v>1748</v>
      </c>
      <c r="G247" s="88"/>
      <c r="H247" s="23" t="s">
        <v>989</v>
      </c>
      <c r="I247" s="23">
        <v>2002</v>
      </c>
      <c r="J247" s="64">
        <v>56.7</v>
      </c>
      <c r="K247" s="158" t="s">
        <v>990</v>
      </c>
      <c r="L247" s="67">
        <v>1886405.26</v>
      </c>
      <c r="M247" s="67">
        <v>1886405.26</v>
      </c>
      <c r="N247" s="67"/>
      <c r="O247" s="67"/>
      <c r="P247" s="67"/>
      <c r="Q247" s="67"/>
      <c r="R247" s="21"/>
      <c r="S247" s="36"/>
      <c r="T247" s="40"/>
      <c r="U247" s="40"/>
      <c r="V247" s="40"/>
      <c r="W247" s="40"/>
      <c r="X247" s="16"/>
    </row>
    <row r="248" spans="1:24" s="18" customFormat="1" ht="51.75" customHeight="1" x14ac:dyDescent="0.25">
      <c r="A248" s="21">
        <v>111</v>
      </c>
      <c r="B248" s="88" t="s">
        <v>1345</v>
      </c>
      <c r="C248" s="88" t="s">
        <v>991</v>
      </c>
      <c r="D248" s="88" t="s">
        <v>1771</v>
      </c>
      <c r="E248" s="88" t="s">
        <v>1793</v>
      </c>
      <c r="F248" s="191" t="s">
        <v>1752</v>
      </c>
      <c r="G248" s="88"/>
      <c r="H248" s="23" t="s">
        <v>992</v>
      </c>
      <c r="I248" s="23">
        <v>2002</v>
      </c>
      <c r="J248" s="64">
        <v>56.7</v>
      </c>
      <c r="K248" s="158" t="s">
        <v>993</v>
      </c>
      <c r="L248" s="67">
        <v>1886405.26</v>
      </c>
      <c r="M248" s="67">
        <v>1886405.26</v>
      </c>
      <c r="N248" s="67"/>
      <c r="O248" s="67"/>
      <c r="P248" s="67"/>
      <c r="Q248" s="67"/>
      <c r="R248" s="21"/>
      <c r="S248" s="36"/>
      <c r="T248" s="40"/>
      <c r="U248" s="40"/>
      <c r="V248" s="40"/>
      <c r="W248" s="40"/>
      <c r="X248" s="16"/>
    </row>
    <row r="249" spans="1:24" s="18" customFormat="1" ht="48.75" customHeight="1" x14ac:dyDescent="0.25">
      <c r="A249" s="21">
        <v>112</v>
      </c>
      <c r="B249" s="88" t="s">
        <v>1345</v>
      </c>
      <c r="C249" s="88" t="s">
        <v>994</v>
      </c>
      <c r="D249" s="88" t="s">
        <v>1771</v>
      </c>
      <c r="E249" s="88" t="s">
        <v>1793</v>
      </c>
      <c r="F249" s="191" t="s">
        <v>1753</v>
      </c>
      <c r="G249" s="88"/>
      <c r="H249" s="23" t="s">
        <v>995</v>
      </c>
      <c r="I249" s="23">
        <v>2002</v>
      </c>
      <c r="J249" s="64">
        <v>56.7</v>
      </c>
      <c r="K249" s="158" t="s">
        <v>996</v>
      </c>
      <c r="L249" s="67">
        <v>1886405.26</v>
      </c>
      <c r="M249" s="67">
        <v>1886405.26</v>
      </c>
      <c r="N249" s="67"/>
      <c r="O249" s="67"/>
      <c r="P249" s="67"/>
      <c r="Q249" s="67"/>
      <c r="R249" s="21"/>
      <c r="S249" s="36"/>
      <c r="T249" s="40"/>
      <c r="U249" s="40"/>
      <c r="V249" s="40"/>
      <c r="W249" s="40"/>
      <c r="X249" s="16"/>
    </row>
    <row r="250" spans="1:24" s="18" customFormat="1" ht="52.5" customHeight="1" x14ac:dyDescent="0.25">
      <c r="A250" s="21">
        <v>113</v>
      </c>
      <c r="B250" s="88" t="s">
        <v>1345</v>
      </c>
      <c r="C250" s="88" t="s">
        <v>997</v>
      </c>
      <c r="D250" s="88" t="s">
        <v>1771</v>
      </c>
      <c r="E250" s="88" t="s">
        <v>1793</v>
      </c>
      <c r="F250" s="191" t="s">
        <v>1754</v>
      </c>
      <c r="G250" s="88"/>
      <c r="H250" s="23" t="s">
        <v>998</v>
      </c>
      <c r="I250" s="23">
        <v>2002</v>
      </c>
      <c r="J250" s="64">
        <v>56.7</v>
      </c>
      <c r="K250" s="158" t="s">
        <v>999</v>
      </c>
      <c r="L250" s="67">
        <v>1886405.26</v>
      </c>
      <c r="M250" s="67">
        <v>1886405.26</v>
      </c>
      <c r="N250" s="67"/>
      <c r="O250" s="67"/>
      <c r="P250" s="67"/>
      <c r="Q250" s="67"/>
      <c r="R250" s="21"/>
      <c r="S250" s="36"/>
      <c r="T250" s="40"/>
      <c r="U250" s="40"/>
      <c r="V250" s="40"/>
      <c r="W250" s="40"/>
      <c r="X250" s="16"/>
    </row>
    <row r="251" spans="1:24" s="18" customFormat="1" ht="57.75" customHeight="1" x14ac:dyDescent="0.25">
      <c r="A251" s="21">
        <v>114</v>
      </c>
      <c r="B251" s="88" t="s">
        <v>1345</v>
      </c>
      <c r="C251" s="88" t="s">
        <v>1000</v>
      </c>
      <c r="D251" s="88" t="s">
        <v>1771</v>
      </c>
      <c r="E251" s="88" t="s">
        <v>1793</v>
      </c>
      <c r="F251" s="191" t="s">
        <v>1755</v>
      </c>
      <c r="G251" s="88"/>
      <c r="H251" s="23" t="s">
        <v>1001</v>
      </c>
      <c r="I251" s="23">
        <v>2002</v>
      </c>
      <c r="J251" s="64">
        <v>56.7</v>
      </c>
      <c r="K251" s="158" t="s">
        <v>1002</v>
      </c>
      <c r="L251" s="67">
        <v>1886405.26</v>
      </c>
      <c r="M251" s="67">
        <v>1886405.26</v>
      </c>
      <c r="N251" s="67"/>
      <c r="O251" s="67"/>
      <c r="P251" s="67"/>
      <c r="Q251" s="67"/>
      <c r="R251" s="21"/>
      <c r="S251" s="36"/>
      <c r="T251" s="40"/>
      <c r="U251" s="40"/>
      <c r="V251" s="40"/>
      <c r="W251" s="40"/>
      <c r="X251" s="16"/>
    </row>
    <row r="252" spans="1:24" s="18" customFormat="1" ht="48" customHeight="1" x14ac:dyDescent="0.25">
      <c r="A252" s="21">
        <v>115</v>
      </c>
      <c r="B252" s="88" t="s">
        <v>1345</v>
      </c>
      <c r="C252" s="88" t="s">
        <v>1003</v>
      </c>
      <c r="D252" s="88" t="s">
        <v>1771</v>
      </c>
      <c r="E252" s="88" t="s">
        <v>1793</v>
      </c>
      <c r="F252" s="191" t="s">
        <v>1800</v>
      </c>
      <c r="G252" s="88"/>
      <c r="H252" s="23" t="s">
        <v>1004</v>
      </c>
      <c r="I252" s="23">
        <v>2002</v>
      </c>
      <c r="J252" s="64">
        <v>56.7</v>
      </c>
      <c r="K252" s="158" t="s">
        <v>1005</v>
      </c>
      <c r="L252" s="67">
        <v>1886405.26</v>
      </c>
      <c r="M252" s="67">
        <v>1886405.26</v>
      </c>
      <c r="N252" s="67"/>
      <c r="O252" s="67"/>
      <c r="P252" s="67"/>
      <c r="Q252" s="67"/>
      <c r="R252" s="21"/>
      <c r="S252" s="36"/>
      <c r="T252" s="40"/>
      <c r="U252" s="40"/>
      <c r="V252" s="40"/>
      <c r="W252" s="40"/>
      <c r="X252" s="16"/>
    </row>
    <row r="253" spans="1:24" s="18" customFormat="1" ht="63" customHeight="1" x14ac:dyDescent="0.25">
      <c r="A253" s="21">
        <v>116</v>
      </c>
      <c r="B253" s="88" t="s">
        <v>1345</v>
      </c>
      <c r="C253" s="88" t="s">
        <v>1006</v>
      </c>
      <c r="D253" s="88" t="s">
        <v>1771</v>
      </c>
      <c r="E253" s="88" t="s">
        <v>1793</v>
      </c>
      <c r="F253" s="191" t="s">
        <v>1846</v>
      </c>
      <c r="G253" s="88"/>
      <c r="H253" s="23" t="s">
        <v>1007</v>
      </c>
      <c r="I253" s="23">
        <v>2002</v>
      </c>
      <c r="J253" s="64">
        <v>56.7</v>
      </c>
      <c r="K253" s="158" t="s">
        <v>1008</v>
      </c>
      <c r="L253" s="67">
        <v>1886405.26</v>
      </c>
      <c r="M253" s="67">
        <v>1886405.26</v>
      </c>
      <c r="N253" s="67"/>
      <c r="O253" s="67"/>
      <c r="P253" s="67"/>
      <c r="Q253" s="67"/>
      <c r="R253" s="21"/>
      <c r="S253" s="36"/>
      <c r="T253" s="40"/>
      <c r="U253" s="40"/>
      <c r="V253" s="40"/>
      <c r="W253" s="40"/>
      <c r="X253" s="16"/>
    </row>
    <row r="254" spans="1:24" s="18" customFormat="1" ht="66.75" customHeight="1" x14ac:dyDescent="0.25">
      <c r="A254" s="21">
        <v>117</v>
      </c>
      <c r="B254" s="88" t="s">
        <v>1345</v>
      </c>
      <c r="C254" s="88" t="s">
        <v>1009</v>
      </c>
      <c r="D254" s="88" t="s">
        <v>1771</v>
      </c>
      <c r="E254" s="88" t="s">
        <v>1793</v>
      </c>
      <c r="F254" s="191" t="s">
        <v>1807</v>
      </c>
      <c r="G254" s="88"/>
      <c r="H254" s="23" t="s">
        <v>1010</v>
      </c>
      <c r="I254" s="23">
        <v>2002</v>
      </c>
      <c r="J254" s="64">
        <v>56.7</v>
      </c>
      <c r="K254" s="158" t="s">
        <v>1011</v>
      </c>
      <c r="L254" s="67">
        <v>1886405.26</v>
      </c>
      <c r="M254" s="67">
        <v>1886405.26</v>
      </c>
      <c r="N254" s="67"/>
      <c r="O254" s="67"/>
      <c r="P254" s="67"/>
      <c r="Q254" s="67"/>
      <c r="R254" s="21"/>
      <c r="S254" s="36"/>
      <c r="T254" s="40"/>
      <c r="U254" s="40"/>
      <c r="V254" s="40"/>
      <c r="W254" s="40"/>
      <c r="X254" s="16"/>
    </row>
    <row r="255" spans="1:24" s="18" customFormat="1" ht="63" customHeight="1" x14ac:dyDescent="0.25">
      <c r="A255" s="21">
        <v>118</v>
      </c>
      <c r="B255" s="88" t="s">
        <v>1345</v>
      </c>
      <c r="C255" s="88" t="s">
        <v>1012</v>
      </c>
      <c r="D255" s="88" t="s">
        <v>1771</v>
      </c>
      <c r="E255" s="88" t="s">
        <v>1793</v>
      </c>
      <c r="F255" s="191" t="s">
        <v>1847</v>
      </c>
      <c r="G255" s="88"/>
      <c r="H255" s="23" t="s">
        <v>1013</v>
      </c>
      <c r="I255" s="23">
        <v>2002</v>
      </c>
      <c r="J255" s="64">
        <v>78.099999999999994</v>
      </c>
      <c r="K255" s="158" t="s">
        <v>1014</v>
      </c>
      <c r="L255" s="67">
        <v>2433659.83</v>
      </c>
      <c r="M255" s="67">
        <v>2433659.83</v>
      </c>
      <c r="N255" s="67"/>
      <c r="O255" s="67"/>
      <c r="P255" s="67"/>
      <c r="Q255" s="67"/>
      <c r="R255" s="21"/>
      <c r="S255" s="36"/>
      <c r="T255" s="40"/>
      <c r="U255" s="40"/>
      <c r="V255" s="40"/>
      <c r="W255" s="40"/>
      <c r="X255" s="16"/>
    </row>
    <row r="256" spans="1:24" s="18" customFormat="1" ht="48" customHeight="1" x14ac:dyDescent="0.25">
      <c r="A256" s="21">
        <v>119</v>
      </c>
      <c r="B256" s="88" t="s">
        <v>1345</v>
      </c>
      <c r="C256" s="88" t="s">
        <v>1015</v>
      </c>
      <c r="D256" s="88" t="s">
        <v>1771</v>
      </c>
      <c r="E256" s="88" t="s">
        <v>1793</v>
      </c>
      <c r="F256" s="191" t="s">
        <v>1801</v>
      </c>
      <c r="G256" s="88"/>
      <c r="H256" s="23" t="s">
        <v>1016</v>
      </c>
      <c r="I256" s="23">
        <v>2002</v>
      </c>
      <c r="J256" s="64">
        <v>78.099999999999994</v>
      </c>
      <c r="K256" s="158" t="s">
        <v>1017</v>
      </c>
      <c r="L256" s="67">
        <v>2433659.83</v>
      </c>
      <c r="M256" s="67">
        <v>2433659.83</v>
      </c>
      <c r="N256" s="67"/>
      <c r="O256" s="67"/>
      <c r="P256" s="67"/>
      <c r="Q256" s="67"/>
      <c r="R256" s="21"/>
      <c r="S256" s="36"/>
      <c r="T256" s="40"/>
      <c r="U256" s="40"/>
      <c r="V256" s="40"/>
      <c r="W256" s="40"/>
      <c r="X256" s="16"/>
    </row>
    <row r="257" spans="1:24" s="18" customFormat="1" ht="52.5" customHeight="1" x14ac:dyDescent="0.25">
      <c r="A257" s="21">
        <v>120</v>
      </c>
      <c r="B257" s="88" t="s">
        <v>1345</v>
      </c>
      <c r="C257" s="88" t="s">
        <v>1018</v>
      </c>
      <c r="D257" s="88" t="s">
        <v>1771</v>
      </c>
      <c r="E257" s="88" t="s">
        <v>1787</v>
      </c>
      <c r="F257" s="191" t="s">
        <v>1809</v>
      </c>
      <c r="G257" s="88"/>
      <c r="H257" s="23" t="s">
        <v>1047</v>
      </c>
      <c r="I257" s="23">
        <v>2003</v>
      </c>
      <c r="J257" s="64">
        <v>78.099999999999994</v>
      </c>
      <c r="K257" s="158" t="s">
        <v>1048</v>
      </c>
      <c r="L257" s="67">
        <v>2433659.83</v>
      </c>
      <c r="M257" s="67">
        <v>2433659.83</v>
      </c>
      <c r="N257" s="67"/>
      <c r="O257" s="67"/>
      <c r="P257" s="67"/>
      <c r="Q257" s="67"/>
      <c r="R257" s="21"/>
      <c r="S257" s="36"/>
      <c r="T257" s="40"/>
      <c r="U257" s="40"/>
      <c r="V257" s="40"/>
      <c r="W257" s="40"/>
      <c r="X257" s="16"/>
    </row>
    <row r="258" spans="1:24" s="18" customFormat="1" ht="69" customHeight="1" x14ac:dyDescent="0.25">
      <c r="A258" s="21">
        <v>121</v>
      </c>
      <c r="B258" s="88" t="s">
        <v>1345</v>
      </c>
      <c r="C258" s="88" t="s">
        <v>1049</v>
      </c>
      <c r="D258" s="88" t="s">
        <v>1771</v>
      </c>
      <c r="E258" s="88" t="s">
        <v>1787</v>
      </c>
      <c r="F258" s="191" t="s">
        <v>1749</v>
      </c>
      <c r="G258" s="88"/>
      <c r="H258" s="23" t="s">
        <v>1050</v>
      </c>
      <c r="I258" s="23">
        <v>2003</v>
      </c>
      <c r="J258" s="64">
        <v>78.099999999999994</v>
      </c>
      <c r="K258" s="158" t="s">
        <v>1051</v>
      </c>
      <c r="L258" s="67">
        <v>2433659.83</v>
      </c>
      <c r="M258" s="67">
        <v>2433659.83</v>
      </c>
      <c r="N258" s="67"/>
      <c r="O258" s="67"/>
      <c r="P258" s="67"/>
      <c r="Q258" s="67"/>
      <c r="R258" s="21"/>
      <c r="S258" s="36"/>
      <c r="T258" s="40"/>
      <c r="U258" s="40"/>
      <c r="V258" s="40"/>
      <c r="W258" s="40"/>
      <c r="X258" s="16"/>
    </row>
    <row r="259" spans="1:24" s="18" customFormat="1" ht="64.5" customHeight="1" x14ac:dyDescent="0.25">
      <c r="A259" s="21">
        <v>122</v>
      </c>
      <c r="B259" s="88" t="s">
        <v>1345</v>
      </c>
      <c r="C259" s="88" t="s">
        <v>1052</v>
      </c>
      <c r="D259" s="88" t="s">
        <v>1771</v>
      </c>
      <c r="E259" s="88" t="s">
        <v>1787</v>
      </c>
      <c r="F259" s="191" t="s">
        <v>1750</v>
      </c>
      <c r="G259" s="88"/>
      <c r="H259" s="23" t="s">
        <v>1053</v>
      </c>
      <c r="I259" s="23">
        <v>2003</v>
      </c>
      <c r="J259" s="64">
        <v>78</v>
      </c>
      <c r="K259" s="158" t="s">
        <v>1054</v>
      </c>
      <c r="L259" s="67">
        <v>2430591.66</v>
      </c>
      <c r="M259" s="67">
        <v>2430591.66</v>
      </c>
      <c r="N259" s="67"/>
      <c r="O259" s="67"/>
      <c r="P259" s="67"/>
      <c r="Q259" s="67"/>
      <c r="R259" s="21"/>
      <c r="S259" s="36"/>
      <c r="T259" s="40"/>
      <c r="U259" s="40"/>
      <c r="V259" s="40"/>
      <c r="W259" s="40"/>
      <c r="X259" s="16"/>
    </row>
    <row r="260" spans="1:24" s="18" customFormat="1" ht="57.75" customHeight="1" x14ac:dyDescent="0.25">
      <c r="A260" s="21">
        <v>123</v>
      </c>
      <c r="B260" s="88" t="s">
        <v>1345</v>
      </c>
      <c r="C260" s="88" t="s">
        <v>1055</v>
      </c>
      <c r="D260" s="88" t="s">
        <v>1771</v>
      </c>
      <c r="E260" s="88" t="s">
        <v>1787</v>
      </c>
      <c r="F260" s="191" t="s">
        <v>1751</v>
      </c>
      <c r="G260" s="88"/>
      <c r="H260" s="23" t="s">
        <v>1056</v>
      </c>
      <c r="I260" s="23">
        <v>2003</v>
      </c>
      <c r="J260" s="64">
        <v>78.099999999999994</v>
      </c>
      <c r="K260" s="158" t="s">
        <v>1057</v>
      </c>
      <c r="L260" s="67">
        <v>2433659.83</v>
      </c>
      <c r="M260" s="67">
        <v>2433659.83</v>
      </c>
      <c r="N260" s="67"/>
      <c r="O260" s="67"/>
      <c r="P260" s="67"/>
      <c r="Q260" s="67"/>
      <c r="R260" s="21"/>
      <c r="S260" s="36"/>
      <c r="T260" s="40"/>
      <c r="U260" s="40"/>
      <c r="V260" s="40"/>
      <c r="W260" s="40"/>
      <c r="X260" s="16"/>
    </row>
    <row r="261" spans="1:24" s="18" customFormat="1" ht="55.5" customHeight="1" x14ac:dyDescent="0.25">
      <c r="A261" s="21">
        <v>124</v>
      </c>
      <c r="B261" s="88" t="s">
        <v>1345</v>
      </c>
      <c r="C261" s="88" t="s">
        <v>1058</v>
      </c>
      <c r="D261" s="88" t="s">
        <v>1771</v>
      </c>
      <c r="E261" s="88" t="s">
        <v>1787</v>
      </c>
      <c r="F261" s="191" t="s">
        <v>1810</v>
      </c>
      <c r="G261" s="88"/>
      <c r="H261" s="23" t="s">
        <v>1059</v>
      </c>
      <c r="I261" s="23">
        <v>2003</v>
      </c>
      <c r="J261" s="64">
        <v>78</v>
      </c>
      <c r="K261" s="158" t="s">
        <v>1060</v>
      </c>
      <c r="L261" s="67">
        <v>2430591.66</v>
      </c>
      <c r="M261" s="67">
        <v>2430591.66</v>
      </c>
      <c r="N261" s="67"/>
      <c r="O261" s="67"/>
      <c r="P261" s="67"/>
      <c r="Q261" s="67"/>
      <c r="R261" s="21"/>
      <c r="S261" s="36"/>
      <c r="T261" s="40"/>
      <c r="U261" s="40"/>
      <c r="V261" s="40"/>
      <c r="W261" s="40"/>
      <c r="X261" s="16"/>
    </row>
    <row r="262" spans="1:24" s="18" customFormat="1" ht="55.5" customHeight="1" x14ac:dyDescent="0.25">
      <c r="A262" s="21">
        <v>125</v>
      </c>
      <c r="B262" s="88" t="s">
        <v>1345</v>
      </c>
      <c r="C262" s="88" t="s">
        <v>1061</v>
      </c>
      <c r="D262" s="88" t="s">
        <v>1771</v>
      </c>
      <c r="E262" s="88" t="s">
        <v>1787</v>
      </c>
      <c r="F262" s="191" t="s">
        <v>1758</v>
      </c>
      <c r="G262" s="88"/>
      <c r="H262" s="23" t="s">
        <v>1062</v>
      </c>
      <c r="I262" s="23">
        <v>2003</v>
      </c>
      <c r="J262" s="64">
        <v>78.099999999999994</v>
      </c>
      <c r="K262" s="158" t="s">
        <v>1063</v>
      </c>
      <c r="L262" s="67">
        <v>2433659.83</v>
      </c>
      <c r="M262" s="67">
        <v>2433659.83</v>
      </c>
      <c r="N262" s="67"/>
      <c r="O262" s="67"/>
      <c r="P262" s="67"/>
      <c r="Q262" s="67"/>
      <c r="R262" s="21"/>
      <c r="S262" s="36"/>
      <c r="T262" s="40"/>
      <c r="U262" s="40"/>
      <c r="V262" s="40"/>
      <c r="W262" s="40"/>
      <c r="X262" s="16"/>
    </row>
    <row r="263" spans="1:24" s="18" customFormat="1" ht="51" customHeight="1" x14ac:dyDescent="0.25">
      <c r="A263" s="21">
        <v>127</v>
      </c>
      <c r="B263" s="88" t="s">
        <v>1345</v>
      </c>
      <c r="C263" s="88" t="s">
        <v>1065</v>
      </c>
      <c r="D263" s="88" t="s">
        <v>1771</v>
      </c>
      <c r="E263" s="88" t="s">
        <v>1787</v>
      </c>
      <c r="F263" s="191" t="s">
        <v>1743</v>
      </c>
      <c r="G263" s="88"/>
      <c r="H263" s="23" t="s">
        <v>1066</v>
      </c>
      <c r="I263" s="23">
        <v>2002</v>
      </c>
      <c r="J263" s="64">
        <v>56.7</v>
      </c>
      <c r="K263" s="158" t="s">
        <v>1067</v>
      </c>
      <c r="L263" s="67">
        <v>1886405.26</v>
      </c>
      <c r="M263" s="67">
        <v>1886405.26</v>
      </c>
      <c r="N263" s="67"/>
      <c r="O263" s="67"/>
      <c r="P263" s="67"/>
      <c r="Q263" s="67"/>
      <c r="R263" s="21"/>
      <c r="S263" s="36"/>
      <c r="T263" s="40"/>
      <c r="U263" s="40"/>
      <c r="V263" s="40"/>
      <c r="W263" s="40"/>
      <c r="X263" s="16"/>
    </row>
    <row r="264" spans="1:24" s="18" customFormat="1" ht="57.75" customHeight="1" x14ac:dyDescent="0.25">
      <c r="A264" s="21">
        <v>128</v>
      </c>
      <c r="B264" s="88" t="s">
        <v>1345</v>
      </c>
      <c r="C264" s="88" t="s">
        <v>1068</v>
      </c>
      <c r="D264" s="88" t="s">
        <v>1771</v>
      </c>
      <c r="E264" s="88" t="s">
        <v>1787</v>
      </c>
      <c r="F264" s="191" t="s">
        <v>1744</v>
      </c>
      <c r="G264" s="88"/>
      <c r="H264" s="23" t="s">
        <v>1069</v>
      </c>
      <c r="I264" s="23">
        <v>2003</v>
      </c>
      <c r="J264" s="64">
        <v>78.099999999999994</v>
      </c>
      <c r="K264" s="158" t="s">
        <v>1070</v>
      </c>
      <c r="L264" s="67">
        <v>2433659.83</v>
      </c>
      <c r="M264" s="67">
        <v>2433659.83</v>
      </c>
      <c r="N264" s="67"/>
      <c r="O264" s="67"/>
      <c r="P264" s="67"/>
      <c r="Q264" s="67"/>
      <c r="R264" s="21"/>
      <c r="S264" s="36"/>
      <c r="T264" s="40"/>
      <c r="U264" s="40"/>
      <c r="V264" s="40"/>
      <c r="W264" s="40"/>
      <c r="X264" s="16"/>
    </row>
    <row r="265" spans="1:24" s="18" customFormat="1" ht="54" customHeight="1" x14ac:dyDescent="0.25">
      <c r="A265" s="21">
        <v>129</v>
      </c>
      <c r="B265" s="88" t="s">
        <v>1345</v>
      </c>
      <c r="C265" s="88" t="s">
        <v>1071</v>
      </c>
      <c r="D265" s="88" t="s">
        <v>1771</v>
      </c>
      <c r="E265" s="88" t="s">
        <v>1787</v>
      </c>
      <c r="F265" s="191" t="s">
        <v>1745</v>
      </c>
      <c r="G265" s="88"/>
      <c r="H265" s="23" t="s">
        <v>1064</v>
      </c>
      <c r="I265" s="23">
        <v>2002</v>
      </c>
      <c r="J265" s="64">
        <v>56.7</v>
      </c>
      <c r="K265" s="158" t="s">
        <v>1072</v>
      </c>
      <c r="L265" s="67">
        <v>1886405.26</v>
      </c>
      <c r="M265" s="67">
        <v>1886405.26</v>
      </c>
      <c r="N265" s="67"/>
      <c r="O265" s="67"/>
      <c r="P265" s="67"/>
      <c r="Q265" s="67"/>
      <c r="R265" s="21"/>
      <c r="S265" s="36"/>
      <c r="T265" s="40"/>
      <c r="U265" s="40"/>
      <c r="V265" s="40"/>
      <c r="W265" s="40"/>
      <c r="X265" s="16"/>
    </row>
    <row r="266" spans="1:24" s="18" customFormat="1" ht="65.25" customHeight="1" x14ac:dyDescent="0.25">
      <c r="A266" s="21">
        <v>130</v>
      </c>
      <c r="B266" s="88" t="s">
        <v>1345</v>
      </c>
      <c r="C266" s="88" t="s">
        <v>1073</v>
      </c>
      <c r="D266" s="88" t="s">
        <v>1771</v>
      </c>
      <c r="E266" s="88" t="s">
        <v>1787</v>
      </c>
      <c r="F266" s="191" t="s">
        <v>1746</v>
      </c>
      <c r="G266" s="88"/>
      <c r="H266" s="23" t="s">
        <v>1074</v>
      </c>
      <c r="I266" s="23">
        <v>2003</v>
      </c>
      <c r="J266" s="64">
        <v>78.099999999999994</v>
      </c>
      <c r="K266" s="158" t="s">
        <v>1075</v>
      </c>
      <c r="L266" s="67">
        <v>2433659.83</v>
      </c>
      <c r="M266" s="67">
        <v>2433659.83</v>
      </c>
      <c r="N266" s="67"/>
      <c r="O266" s="67"/>
      <c r="P266" s="67"/>
      <c r="Q266" s="67"/>
      <c r="R266" s="21"/>
      <c r="S266" s="36"/>
      <c r="T266" s="40"/>
      <c r="U266" s="40"/>
      <c r="V266" s="40"/>
      <c r="W266" s="40"/>
      <c r="X266" s="16"/>
    </row>
    <row r="267" spans="1:24" s="18" customFormat="1" ht="51" customHeight="1" x14ac:dyDescent="0.25">
      <c r="A267" s="21">
        <v>131</v>
      </c>
      <c r="B267" s="88" t="s">
        <v>1345</v>
      </c>
      <c r="C267" s="88" t="s">
        <v>1076</v>
      </c>
      <c r="D267" s="88" t="s">
        <v>1771</v>
      </c>
      <c r="E267" s="88" t="s">
        <v>1787</v>
      </c>
      <c r="F267" s="191" t="s">
        <v>1747</v>
      </c>
      <c r="G267" s="88"/>
      <c r="H267" s="23" t="s">
        <v>1077</v>
      </c>
      <c r="I267" s="23">
        <v>2002</v>
      </c>
      <c r="J267" s="64">
        <v>56.7</v>
      </c>
      <c r="K267" s="158" t="s">
        <v>1078</v>
      </c>
      <c r="L267" s="67">
        <v>1886405.26</v>
      </c>
      <c r="M267" s="67">
        <v>1886405.26</v>
      </c>
      <c r="N267" s="67"/>
      <c r="O267" s="67"/>
      <c r="P267" s="67"/>
      <c r="Q267" s="67"/>
      <c r="R267" s="21"/>
      <c r="S267" s="36"/>
      <c r="T267" s="40"/>
      <c r="U267" s="40"/>
      <c r="V267" s="40"/>
      <c r="W267" s="40"/>
      <c r="X267" s="16"/>
    </row>
    <row r="268" spans="1:24" s="18" customFormat="1" ht="50.25" customHeight="1" x14ac:dyDescent="0.25">
      <c r="A268" s="21">
        <v>132</v>
      </c>
      <c r="B268" s="88" t="s">
        <v>1345</v>
      </c>
      <c r="C268" s="88" t="s">
        <v>201</v>
      </c>
      <c r="D268" s="88" t="s">
        <v>1771</v>
      </c>
      <c r="E268" s="88" t="s">
        <v>1787</v>
      </c>
      <c r="F268" s="191" t="s">
        <v>1748</v>
      </c>
      <c r="G268" s="88"/>
      <c r="H268" s="23" t="s">
        <v>202</v>
      </c>
      <c r="I268" s="23">
        <v>2003</v>
      </c>
      <c r="J268" s="64">
        <v>78.099999999999994</v>
      </c>
      <c r="K268" s="158" t="s">
        <v>203</v>
      </c>
      <c r="L268" s="67">
        <v>2433659.83</v>
      </c>
      <c r="M268" s="67">
        <v>2433659.83</v>
      </c>
      <c r="N268" s="67"/>
      <c r="O268" s="67"/>
      <c r="P268" s="67"/>
      <c r="Q268" s="67"/>
      <c r="R268" s="21"/>
      <c r="S268" s="36"/>
      <c r="T268" s="40"/>
      <c r="U268" s="40"/>
      <c r="V268" s="40"/>
      <c r="W268" s="40"/>
      <c r="X268" s="16"/>
    </row>
    <row r="269" spans="1:24" s="18" customFormat="1" ht="59.25" customHeight="1" x14ac:dyDescent="0.25">
      <c r="A269" s="21">
        <v>133</v>
      </c>
      <c r="B269" s="88" t="s">
        <v>1345</v>
      </c>
      <c r="C269" s="88" t="s">
        <v>204</v>
      </c>
      <c r="D269" s="88" t="s">
        <v>1771</v>
      </c>
      <c r="E269" s="88" t="s">
        <v>1787</v>
      </c>
      <c r="F269" s="191" t="s">
        <v>1752</v>
      </c>
      <c r="G269" s="88"/>
      <c r="H269" s="23" t="s">
        <v>205</v>
      </c>
      <c r="I269" s="23">
        <v>2002</v>
      </c>
      <c r="J269" s="64">
        <v>56.7</v>
      </c>
      <c r="K269" s="158" t="s">
        <v>206</v>
      </c>
      <c r="L269" s="67">
        <v>1886405.26</v>
      </c>
      <c r="M269" s="67">
        <v>1886405.26</v>
      </c>
      <c r="N269" s="67"/>
      <c r="O269" s="67"/>
      <c r="P269" s="67"/>
      <c r="Q269" s="67"/>
      <c r="R269" s="21"/>
      <c r="S269" s="36"/>
      <c r="T269" s="40"/>
      <c r="U269" s="40"/>
      <c r="V269" s="40"/>
      <c r="W269" s="40"/>
      <c r="X269" s="16"/>
    </row>
    <row r="270" spans="1:24" s="18" customFormat="1" ht="54.75" customHeight="1" x14ac:dyDescent="0.25">
      <c r="A270" s="21">
        <v>134</v>
      </c>
      <c r="B270" s="88" t="s">
        <v>1345</v>
      </c>
      <c r="C270" s="88" t="s">
        <v>207</v>
      </c>
      <c r="D270" s="88" t="s">
        <v>1771</v>
      </c>
      <c r="E270" s="88" t="s">
        <v>1787</v>
      </c>
      <c r="F270" s="191" t="s">
        <v>1753</v>
      </c>
      <c r="G270" s="88"/>
      <c r="H270" s="23" t="s">
        <v>208</v>
      </c>
      <c r="I270" s="23">
        <v>2003</v>
      </c>
      <c r="J270" s="64">
        <v>78.099999999999994</v>
      </c>
      <c r="K270" s="158" t="s">
        <v>209</v>
      </c>
      <c r="L270" s="67">
        <v>2433659.83</v>
      </c>
      <c r="M270" s="67">
        <v>2433659.83</v>
      </c>
      <c r="N270" s="67"/>
      <c r="O270" s="67"/>
      <c r="P270" s="67"/>
      <c r="Q270" s="67"/>
      <c r="R270" s="21"/>
      <c r="S270" s="36"/>
      <c r="T270" s="40"/>
      <c r="U270" s="40"/>
      <c r="V270" s="40"/>
      <c r="W270" s="40"/>
      <c r="X270" s="16"/>
    </row>
    <row r="271" spans="1:24" s="18" customFormat="1" ht="51" customHeight="1" x14ac:dyDescent="0.25">
      <c r="A271" s="21">
        <v>135</v>
      </c>
      <c r="B271" s="88" t="s">
        <v>1345</v>
      </c>
      <c r="C271" s="88" t="s">
        <v>210</v>
      </c>
      <c r="D271" s="88" t="s">
        <v>1771</v>
      </c>
      <c r="E271" s="88" t="s">
        <v>1787</v>
      </c>
      <c r="F271" s="191" t="s">
        <v>1754</v>
      </c>
      <c r="G271" s="88"/>
      <c r="H271" s="23" t="s">
        <v>211</v>
      </c>
      <c r="I271" s="23">
        <v>2002</v>
      </c>
      <c r="J271" s="64">
        <v>56.7</v>
      </c>
      <c r="K271" s="158" t="s">
        <v>212</v>
      </c>
      <c r="L271" s="67">
        <v>1886405.26</v>
      </c>
      <c r="M271" s="67">
        <v>1886405.26</v>
      </c>
      <c r="N271" s="67"/>
      <c r="O271" s="67"/>
      <c r="P271" s="67"/>
      <c r="Q271" s="67"/>
      <c r="R271" s="21"/>
      <c r="S271" s="36"/>
      <c r="T271" s="40"/>
      <c r="U271" s="40"/>
      <c r="V271" s="40"/>
      <c r="W271" s="40"/>
      <c r="X271" s="16"/>
    </row>
    <row r="272" spans="1:24" s="18" customFormat="1" ht="56.25" customHeight="1" x14ac:dyDescent="0.25">
      <c r="A272" s="21">
        <v>136</v>
      </c>
      <c r="B272" s="88" t="s">
        <v>1345</v>
      </c>
      <c r="C272" s="88" t="s">
        <v>848</v>
      </c>
      <c r="D272" s="88" t="s">
        <v>1771</v>
      </c>
      <c r="E272" s="88" t="s">
        <v>1787</v>
      </c>
      <c r="F272" s="191" t="s">
        <v>1800</v>
      </c>
      <c r="G272" s="88"/>
      <c r="H272" s="23" t="s">
        <v>849</v>
      </c>
      <c r="I272" s="23">
        <v>2002</v>
      </c>
      <c r="J272" s="64">
        <v>56.7</v>
      </c>
      <c r="K272" s="158" t="s">
        <v>850</v>
      </c>
      <c r="L272" s="66">
        <v>1886405.26</v>
      </c>
      <c r="M272" s="66">
        <v>1886405.26</v>
      </c>
      <c r="N272" s="66"/>
      <c r="O272" s="66"/>
      <c r="P272" s="66"/>
      <c r="Q272" s="66"/>
      <c r="R272" s="21"/>
      <c r="S272" s="36"/>
      <c r="T272" s="40"/>
      <c r="U272" s="40"/>
      <c r="V272" s="40"/>
      <c r="W272" s="40"/>
      <c r="X272" s="16"/>
    </row>
    <row r="273" spans="1:24" s="18" customFormat="1" ht="56.25" customHeight="1" x14ac:dyDescent="0.25">
      <c r="A273" s="21">
        <v>137</v>
      </c>
      <c r="B273" s="88" t="s">
        <v>851</v>
      </c>
      <c r="C273" s="88" t="s">
        <v>852</v>
      </c>
      <c r="D273" s="88" t="s">
        <v>1771</v>
      </c>
      <c r="E273" s="88" t="s">
        <v>1794</v>
      </c>
      <c r="F273" s="191" t="s">
        <v>1752</v>
      </c>
      <c r="G273" s="88">
        <v>1.2</v>
      </c>
      <c r="H273" s="23" t="s">
        <v>853</v>
      </c>
      <c r="I273" s="23">
        <v>1988</v>
      </c>
      <c r="J273" s="64">
        <v>145.80000000000001</v>
      </c>
      <c r="K273" s="158" t="s">
        <v>854</v>
      </c>
      <c r="L273" s="66">
        <v>1289226.17</v>
      </c>
      <c r="M273" s="66">
        <v>1289226.17</v>
      </c>
      <c r="N273" s="66"/>
      <c r="O273" s="66"/>
      <c r="P273" s="66"/>
      <c r="Q273" s="66"/>
      <c r="R273" s="21"/>
      <c r="S273" s="36"/>
      <c r="T273" s="40"/>
      <c r="U273" s="40"/>
      <c r="V273" s="40"/>
      <c r="W273" s="40"/>
      <c r="X273" s="16"/>
    </row>
    <row r="274" spans="1:24" s="18" customFormat="1" ht="50.25" customHeight="1" x14ac:dyDescent="0.25">
      <c r="A274" s="21">
        <v>138</v>
      </c>
      <c r="B274" s="88" t="s">
        <v>851</v>
      </c>
      <c r="C274" s="88" t="s">
        <v>855</v>
      </c>
      <c r="D274" s="88" t="s">
        <v>1771</v>
      </c>
      <c r="E274" s="88" t="s">
        <v>1794</v>
      </c>
      <c r="F274" s="191" t="s">
        <v>1850</v>
      </c>
      <c r="G274" s="88">
        <v>1.2</v>
      </c>
      <c r="H274" s="23" t="s">
        <v>853</v>
      </c>
      <c r="I274" s="23">
        <v>1991</v>
      </c>
      <c r="J274" s="64">
        <v>158.69999999999999</v>
      </c>
      <c r="K274" s="65"/>
      <c r="L274" s="126"/>
      <c r="M274" s="126"/>
      <c r="N274" s="66"/>
      <c r="O274" s="66"/>
      <c r="P274" s="66"/>
      <c r="Q274" s="66"/>
      <c r="R274" s="21"/>
      <c r="S274" s="36"/>
      <c r="T274" s="40"/>
      <c r="U274" s="40"/>
      <c r="V274" s="40"/>
      <c r="W274" s="40"/>
      <c r="X274" s="16"/>
    </row>
    <row r="275" spans="1:24" s="18" customFormat="1" ht="54.75" customHeight="1" x14ac:dyDescent="0.25">
      <c r="A275" s="21">
        <v>139</v>
      </c>
      <c r="B275" s="88" t="s">
        <v>851</v>
      </c>
      <c r="C275" s="88" t="s">
        <v>856</v>
      </c>
      <c r="D275" s="88" t="s">
        <v>1771</v>
      </c>
      <c r="E275" s="88" t="s">
        <v>1794</v>
      </c>
      <c r="F275" s="191" t="s">
        <v>1799</v>
      </c>
      <c r="G275" s="88">
        <v>1.2</v>
      </c>
      <c r="H275" s="23" t="s">
        <v>857</v>
      </c>
      <c r="I275" s="23">
        <v>1988</v>
      </c>
      <c r="J275" s="64">
        <v>139.5</v>
      </c>
      <c r="K275" s="65"/>
      <c r="L275" s="126"/>
      <c r="M275" s="126"/>
      <c r="N275" s="66"/>
      <c r="O275" s="66"/>
      <c r="P275" s="66"/>
      <c r="Q275" s="66"/>
      <c r="R275" s="21"/>
      <c r="S275" s="36"/>
      <c r="T275" s="40"/>
      <c r="U275" s="40"/>
      <c r="V275" s="40"/>
      <c r="W275" s="40"/>
      <c r="X275" s="16"/>
    </row>
    <row r="276" spans="1:24" s="18" customFormat="1" ht="58.5" customHeight="1" x14ac:dyDescent="0.25">
      <c r="A276" s="21">
        <v>140</v>
      </c>
      <c r="B276" s="88" t="s">
        <v>851</v>
      </c>
      <c r="C276" s="88" t="s">
        <v>858</v>
      </c>
      <c r="D276" s="88" t="s">
        <v>1771</v>
      </c>
      <c r="E276" s="88" t="s">
        <v>1794</v>
      </c>
      <c r="F276" s="191" t="s">
        <v>1747</v>
      </c>
      <c r="G276" s="88">
        <v>1.2</v>
      </c>
      <c r="H276" s="23" t="s">
        <v>859</v>
      </c>
      <c r="I276" s="23">
        <v>1987</v>
      </c>
      <c r="J276" s="64">
        <v>143</v>
      </c>
      <c r="K276" s="158" t="s">
        <v>1725</v>
      </c>
      <c r="L276" s="66">
        <v>1289226.17</v>
      </c>
      <c r="M276" s="66">
        <v>1289226.17</v>
      </c>
      <c r="N276" s="66"/>
      <c r="O276" s="66"/>
      <c r="P276" s="66"/>
      <c r="Q276" s="66"/>
      <c r="R276" s="21"/>
      <c r="S276" s="36"/>
      <c r="T276" s="40"/>
      <c r="U276" s="40"/>
      <c r="V276" s="40"/>
      <c r="W276" s="40"/>
      <c r="X276" s="16"/>
    </row>
    <row r="277" spans="1:24" s="18" customFormat="1" ht="60.75" customHeight="1" x14ac:dyDescent="0.25">
      <c r="A277" s="21">
        <v>141</v>
      </c>
      <c r="B277" s="88" t="s">
        <v>851</v>
      </c>
      <c r="C277" s="88" t="s">
        <v>860</v>
      </c>
      <c r="D277" s="88" t="s">
        <v>1771</v>
      </c>
      <c r="E277" s="88" t="s">
        <v>1794</v>
      </c>
      <c r="F277" s="191" t="s">
        <v>1743</v>
      </c>
      <c r="G277" s="88">
        <v>1.2</v>
      </c>
      <c r="H277" s="23" t="s">
        <v>861</v>
      </c>
      <c r="I277" s="23">
        <v>1984</v>
      </c>
      <c r="J277" s="64">
        <v>212.4</v>
      </c>
      <c r="K277" s="158" t="s">
        <v>862</v>
      </c>
      <c r="L277" s="67">
        <v>4644064.38</v>
      </c>
      <c r="M277" s="67">
        <v>4644064.38</v>
      </c>
      <c r="N277" s="67"/>
      <c r="O277" s="67"/>
      <c r="P277" s="67"/>
      <c r="Q277" s="67"/>
      <c r="R277" s="21"/>
      <c r="S277" s="36"/>
      <c r="T277" s="40"/>
      <c r="U277" s="40"/>
      <c r="V277" s="40"/>
      <c r="W277" s="40"/>
      <c r="X277" s="16"/>
    </row>
    <row r="278" spans="1:24" s="18" customFormat="1" ht="48" customHeight="1" x14ac:dyDescent="0.25">
      <c r="A278" s="21">
        <v>142</v>
      </c>
      <c r="B278" s="88" t="s">
        <v>851</v>
      </c>
      <c r="C278" s="88" t="s">
        <v>863</v>
      </c>
      <c r="D278" s="88" t="s">
        <v>1771</v>
      </c>
      <c r="E278" s="88" t="s">
        <v>1794</v>
      </c>
      <c r="F278" s="191" t="s">
        <v>1745</v>
      </c>
      <c r="G278" s="88">
        <v>1.2</v>
      </c>
      <c r="H278" s="23" t="s">
        <v>864</v>
      </c>
      <c r="I278" s="23">
        <v>1984</v>
      </c>
      <c r="J278" s="64">
        <v>212.4</v>
      </c>
      <c r="K278" s="158" t="s">
        <v>865</v>
      </c>
      <c r="L278" s="66">
        <v>4644064.8</v>
      </c>
      <c r="M278" s="66">
        <v>4644064.8</v>
      </c>
      <c r="N278" s="66"/>
      <c r="O278" s="66"/>
      <c r="P278" s="66"/>
      <c r="Q278" s="66"/>
      <c r="R278" s="21"/>
      <c r="S278" s="36"/>
      <c r="T278" s="40"/>
      <c r="U278" s="40"/>
      <c r="V278" s="40"/>
      <c r="W278" s="40"/>
      <c r="X278" s="16"/>
    </row>
    <row r="279" spans="1:24" s="18" customFormat="1" ht="57" customHeight="1" x14ac:dyDescent="0.25">
      <c r="A279" s="21">
        <v>143</v>
      </c>
      <c r="B279" s="88" t="s">
        <v>1079</v>
      </c>
      <c r="C279" s="88" t="s">
        <v>1080</v>
      </c>
      <c r="D279" s="88" t="s">
        <v>1771</v>
      </c>
      <c r="E279" s="88" t="s">
        <v>1793</v>
      </c>
      <c r="F279" s="191" t="s">
        <v>1809</v>
      </c>
      <c r="G279" s="88" t="s">
        <v>1905</v>
      </c>
      <c r="H279" s="23" t="s">
        <v>1081</v>
      </c>
      <c r="I279" s="23">
        <v>1984</v>
      </c>
      <c r="J279" s="64">
        <v>811.1</v>
      </c>
      <c r="K279" s="37" t="s">
        <v>1082</v>
      </c>
      <c r="L279" s="119"/>
      <c r="M279" s="119"/>
      <c r="N279" s="66"/>
      <c r="O279" s="66"/>
      <c r="P279" s="66"/>
      <c r="Q279" s="66"/>
      <c r="R279" s="21"/>
      <c r="S279" s="36"/>
      <c r="T279" s="40"/>
      <c r="U279" s="40"/>
      <c r="V279" s="40"/>
      <c r="W279" s="40"/>
      <c r="X279" s="16"/>
    </row>
    <row r="280" spans="1:24" s="18" customFormat="1" ht="60.75" customHeight="1" x14ac:dyDescent="0.25">
      <c r="A280" s="21">
        <v>144</v>
      </c>
      <c r="B280" s="88" t="s">
        <v>851</v>
      </c>
      <c r="C280" s="88" t="s">
        <v>1083</v>
      </c>
      <c r="D280" s="88" t="s">
        <v>1771</v>
      </c>
      <c r="E280" s="88" t="s">
        <v>1793</v>
      </c>
      <c r="F280" s="191" t="s">
        <v>1815</v>
      </c>
      <c r="G280" s="88">
        <v>1.2</v>
      </c>
      <c r="H280" s="23" t="s">
        <v>1084</v>
      </c>
      <c r="I280" s="23">
        <v>1959</v>
      </c>
      <c r="J280" s="64">
        <v>45.7</v>
      </c>
      <c r="K280" s="37" t="s">
        <v>1085</v>
      </c>
      <c r="L280" s="119"/>
      <c r="M280" s="119"/>
      <c r="N280" s="66"/>
      <c r="O280" s="66"/>
      <c r="P280" s="66"/>
      <c r="Q280" s="66"/>
      <c r="R280" s="21"/>
      <c r="S280" s="36"/>
      <c r="T280" s="40"/>
      <c r="U280" s="40"/>
      <c r="V280" s="40"/>
      <c r="W280" s="40"/>
      <c r="X280" s="16"/>
    </row>
    <row r="281" spans="1:24" s="18" customFormat="1" ht="60" customHeight="1" x14ac:dyDescent="0.25">
      <c r="A281" s="21">
        <v>145</v>
      </c>
      <c r="B281" s="88" t="s">
        <v>851</v>
      </c>
      <c r="C281" s="88" t="s">
        <v>1086</v>
      </c>
      <c r="D281" s="88" t="s">
        <v>1771</v>
      </c>
      <c r="E281" s="88" t="s">
        <v>1786</v>
      </c>
      <c r="F281" s="191" t="s">
        <v>1815</v>
      </c>
      <c r="G281" s="88">
        <v>1.2</v>
      </c>
      <c r="H281" s="23" t="s">
        <v>1087</v>
      </c>
      <c r="I281" s="23">
        <v>1959</v>
      </c>
      <c r="J281" s="64">
        <v>45.2</v>
      </c>
      <c r="K281" s="37" t="s">
        <v>1088</v>
      </c>
      <c r="L281" s="119"/>
      <c r="M281" s="119"/>
      <c r="N281" s="67"/>
      <c r="O281" s="67"/>
      <c r="P281" s="67"/>
      <c r="Q281" s="67"/>
      <c r="R281" s="21"/>
      <c r="S281" s="36"/>
      <c r="T281" s="40"/>
      <c r="U281" s="40"/>
      <c r="V281" s="40"/>
      <c r="W281" s="40"/>
      <c r="X281" s="16"/>
    </row>
    <row r="282" spans="1:24" s="18" customFormat="1" ht="79.5" customHeight="1" x14ac:dyDescent="0.25">
      <c r="A282" s="21">
        <v>146</v>
      </c>
      <c r="B282" s="88" t="s">
        <v>1089</v>
      </c>
      <c r="C282" s="88" t="s">
        <v>1909</v>
      </c>
      <c r="D282" s="88" t="s">
        <v>1771</v>
      </c>
      <c r="E282" s="88" t="s">
        <v>1786</v>
      </c>
      <c r="F282" s="191" t="s">
        <v>1750</v>
      </c>
      <c r="G282" s="88"/>
      <c r="H282" s="23" t="s">
        <v>1090</v>
      </c>
      <c r="I282" s="23">
        <v>2003</v>
      </c>
      <c r="J282" s="64">
        <v>132.9</v>
      </c>
      <c r="K282" s="65"/>
      <c r="L282" s="126"/>
      <c r="M282" s="126"/>
      <c r="N282" s="66"/>
      <c r="O282" s="66"/>
      <c r="P282" s="66"/>
      <c r="Q282" s="66"/>
      <c r="R282" s="21"/>
      <c r="S282" s="36"/>
      <c r="T282" s="40"/>
      <c r="U282" s="40"/>
      <c r="V282" s="40"/>
      <c r="W282" s="40"/>
      <c r="X282" s="16"/>
    </row>
    <row r="283" spans="1:24" s="18" customFormat="1" ht="60.75" customHeight="1" x14ac:dyDescent="0.25">
      <c r="A283" s="21">
        <v>147</v>
      </c>
      <c r="B283" s="88" t="s">
        <v>1091</v>
      </c>
      <c r="C283" s="88" t="s">
        <v>1092</v>
      </c>
      <c r="D283" s="88" t="s">
        <v>1772</v>
      </c>
      <c r="E283" s="88" t="s">
        <v>1788</v>
      </c>
      <c r="F283" s="191" t="s">
        <v>1743</v>
      </c>
      <c r="G283" s="88" t="s">
        <v>1906</v>
      </c>
      <c r="H283" s="23" t="s">
        <v>1093</v>
      </c>
      <c r="I283" s="23">
        <v>1973</v>
      </c>
      <c r="J283" s="64">
        <v>366.8</v>
      </c>
      <c r="K283" s="37" t="s">
        <v>1094</v>
      </c>
      <c r="L283" s="119"/>
      <c r="M283" s="119"/>
      <c r="N283" s="66"/>
      <c r="O283" s="66"/>
      <c r="P283" s="66"/>
      <c r="Q283" s="66"/>
      <c r="R283" s="21"/>
      <c r="S283" s="36"/>
      <c r="T283" s="40"/>
      <c r="U283" s="40"/>
      <c r="V283" s="40"/>
      <c r="W283" s="40"/>
      <c r="X283" s="16"/>
    </row>
    <row r="284" spans="1:24" s="18" customFormat="1" ht="54.75" customHeight="1" x14ac:dyDescent="0.25">
      <c r="A284" s="21">
        <v>148</v>
      </c>
      <c r="B284" s="88" t="s">
        <v>1095</v>
      </c>
      <c r="C284" s="88" t="s">
        <v>1096</v>
      </c>
      <c r="D284" s="88" t="s">
        <v>1772</v>
      </c>
      <c r="E284" s="88" t="s">
        <v>1788</v>
      </c>
      <c r="F284" s="191" t="s">
        <v>1745</v>
      </c>
      <c r="G284" s="88" t="s">
        <v>1907</v>
      </c>
      <c r="H284" s="23" t="s">
        <v>1097</v>
      </c>
      <c r="I284" s="23">
        <v>1975</v>
      </c>
      <c r="J284" s="64">
        <v>581.29999999999995</v>
      </c>
      <c r="K284" s="37" t="s">
        <v>1098</v>
      </c>
      <c r="L284" s="119"/>
      <c r="M284" s="119"/>
      <c r="N284" s="66"/>
      <c r="O284" s="66"/>
      <c r="P284" s="66"/>
      <c r="Q284" s="66"/>
      <c r="R284" s="21"/>
      <c r="S284" s="36"/>
      <c r="T284" s="40"/>
      <c r="U284" s="40"/>
      <c r="V284" s="40"/>
      <c r="W284" s="40"/>
      <c r="X284" s="16"/>
    </row>
    <row r="285" spans="1:24" s="18" customFormat="1" ht="63.75" customHeight="1" x14ac:dyDescent="0.25">
      <c r="A285" s="21">
        <v>149</v>
      </c>
      <c r="B285" s="88" t="s">
        <v>1099</v>
      </c>
      <c r="C285" s="88" t="s">
        <v>1100</v>
      </c>
      <c r="D285" s="88" t="s">
        <v>1772</v>
      </c>
      <c r="E285" s="88" t="s">
        <v>1788</v>
      </c>
      <c r="F285" s="191" t="s">
        <v>1747</v>
      </c>
      <c r="G285" s="88" t="s">
        <v>1908</v>
      </c>
      <c r="H285" s="23" t="s">
        <v>1101</v>
      </c>
      <c r="I285" s="23">
        <v>1983</v>
      </c>
      <c r="J285" s="64">
        <v>844.3</v>
      </c>
      <c r="K285" s="37" t="s">
        <v>1102</v>
      </c>
      <c r="L285" s="119"/>
      <c r="M285" s="119"/>
      <c r="N285" s="66"/>
      <c r="O285" s="66"/>
      <c r="P285" s="66"/>
      <c r="Q285" s="66"/>
      <c r="R285" s="21"/>
      <c r="S285" s="36"/>
      <c r="T285" s="40"/>
      <c r="U285" s="40"/>
      <c r="V285" s="40"/>
      <c r="W285" s="40"/>
      <c r="X285" s="16"/>
    </row>
    <row r="286" spans="1:24" s="18" customFormat="1" ht="62.25" customHeight="1" x14ac:dyDescent="0.25">
      <c r="A286" s="21">
        <v>150</v>
      </c>
      <c r="B286" s="88" t="s">
        <v>1103</v>
      </c>
      <c r="C286" s="88" t="s">
        <v>1104</v>
      </c>
      <c r="D286" s="88" t="s">
        <v>1772</v>
      </c>
      <c r="E286" s="88" t="s">
        <v>1788</v>
      </c>
      <c r="F286" s="191" t="s">
        <v>1752</v>
      </c>
      <c r="G286" s="88" t="s">
        <v>1907</v>
      </c>
      <c r="H286" s="23" t="s">
        <v>1105</v>
      </c>
      <c r="I286" s="23">
        <v>1981</v>
      </c>
      <c r="J286" s="64">
        <v>818.7</v>
      </c>
      <c r="K286" s="37"/>
      <c r="L286" s="119"/>
      <c r="M286" s="119"/>
      <c r="N286" s="67"/>
      <c r="O286" s="67"/>
      <c r="P286" s="67"/>
      <c r="Q286" s="67"/>
      <c r="R286" s="21"/>
      <c r="S286" s="36"/>
      <c r="T286" s="40"/>
      <c r="U286" s="40"/>
      <c r="V286" s="40"/>
      <c r="W286" s="40"/>
      <c r="X286" s="16"/>
    </row>
    <row r="287" spans="1:24" s="18" customFormat="1" ht="55.5" customHeight="1" x14ac:dyDescent="0.25">
      <c r="A287" s="21">
        <v>151</v>
      </c>
      <c r="B287" s="88" t="s">
        <v>1106</v>
      </c>
      <c r="C287" s="88" t="s">
        <v>1107</v>
      </c>
      <c r="D287" s="88" t="s">
        <v>1772</v>
      </c>
      <c r="E287" s="88" t="s">
        <v>1788</v>
      </c>
      <c r="F287" s="191" t="s">
        <v>1851</v>
      </c>
      <c r="G287" s="88" t="s">
        <v>1910</v>
      </c>
      <c r="H287" s="23" t="s">
        <v>1108</v>
      </c>
      <c r="I287" s="23">
        <v>1984</v>
      </c>
      <c r="J287" s="64">
        <v>95.8</v>
      </c>
      <c r="K287" s="37" t="s">
        <v>1109</v>
      </c>
      <c r="L287" s="119"/>
      <c r="M287" s="119"/>
      <c r="N287" s="66"/>
      <c r="O287" s="66"/>
      <c r="P287" s="66"/>
      <c r="Q287" s="66"/>
      <c r="R287" s="21"/>
      <c r="S287" s="36"/>
      <c r="T287" s="40"/>
      <c r="U287" s="40"/>
      <c r="V287" s="40"/>
      <c r="W287" s="40"/>
      <c r="X287" s="16"/>
    </row>
    <row r="288" spans="1:24" s="18" customFormat="1" ht="54.75" customHeight="1" x14ac:dyDescent="0.25">
      <c r="A288" s="21">
        <v>152</v>
      </c>
      <c r="B288" s="88" t="s">
        <v>1110</v>
      </c>
      <c r="C288" s="88" t="s">
        <v>1111</v>
      </c>
      <c r="D288" s="88" t="s">
        <v>1772</v>
      </c>
      <c r="E288" s="88" t="s">
        <v>1788</v>
      </c>
      <c r="F288" s="191" t="s">
        <v>1852</v>
      </c>
      <c r="G288" s="88" t="s">
        <v>1911</v>
      </c>
      <c r="H288" s="23" t="s">
        <v>1112</v>
      </c>
      <c r="I288" s="23">
        <v>1985</v>
      </c>
      <c r="J288" s="64">
        <v>585.79999999999995</v>
      </c>
      <c r="K288" s="37" t="s">
        <v>1113</v>
      </c>
      <c r="L288" s="119"/>
      <c r="M288" s="119"/>
      <c r="N288" s="66"/>
      <c r="O288" s="66"/>
      <c r="P288" s="66"/>
      <c r="Q288" s="66"/>
      <c r="R288" s="21"/>
      <c r="S288" s="36"/>
      <c r="T288" s="40"/>
      <c r="U288" s="40"/>
      <c r="V288" s="40"/>
      <c r="W288" s="40"/>
      <c r="X288" s="16"/>
    </row>
    <row r="289" spans="1:24" s="18" customFormat="1" ht="57" customHeight="1" x14ac:dyDescent="0.25">
      <c r="A289" s="21">
        <v>153</v>
      </c>
      <c r="B289" s="88" t="s">
        <v>1106</v>
      </c>
      <c r="C289" s="88" t="s">
        <v>35</v>
      </c>
      <c r="D289" s="88" t="s">
        <v>1772</v>
      </c>
      <c r="E289" s="88" t="s">
        <v>1818</v>
      </c>
      <c r="F289" s="191" t="s">
        <v>1757</v>
      </c>
      <c r="G289" s="88" t="s">
        <v>1910</v>
      </c>
      <c r="H289" s="23" t="s">
        <v>36</v>
      </c>
      <c r="I289" s="23">
        <v>1956</v>
      </c>
      <c r="J289" s="64">
        <v>93.9</v>
      </c>
      <c r="K289" s="37" t="s">
        <v>37</v>
      </c>
      <c r="L289" s="119"/>
      <c r="M289" s="119"/>
      <c r="N289" s="66"/>
      <c r="O289" s="66"/>
      <c r="P289" s="66"/>
      <c r="Q289" s="66"/>
      <c r="R289" s="21"/>
      <c r="S289" s="36"/>
      <c r="T289" s="40"/>
      <c r="U289" s="40"/>
      <c r="V289" s="40"/>
      <c r="W289" s="40"/>
      <c r="X289" s="16"/>
    </row>
    <row r="290" spans="1:24" s="18" customFormat="1" ht="57" customHeight="1" x14ac:dyDescent="0.25">
      <c r="A290" s="21">
        <v>154</v>
      </c>
      <c r="B290" s="88" t="s">
        <v>38</v>
      </c>
      <c r="C290" s="88" t="s">
        <v>923</v>
      </c>
      <c r="D290" s="88" t="s">
        <v>1772</v>
      </c>
      <c r="E290" s="88" t="s">
        <v>1818</v>
      </c>
      <c r="F290" s="191" t="s">
        <v>1812</v>
      </c>
      <c r="G290" s="88" t="s">
        <v>1912</v>
      </c>
      <c r="H290" s="23" t="s">
        <v>924</v>
      </c>
      <c r="I290" s="23">
        <v>1956</v>
      </c>
      <c r="J290" s="64">
        <v>91.2</v>
      </c>
      <c r="K290" s="37" t="s">
        <v>925</v>
      </c>
      <c r="L290" s="119"/>
      <c r="M290" s="119"/>
      <c r="N290" s="66"/>
      <c r="O290" s="66"/>
      <c r="P290" s="66"/>
      <c r="Q290" s="66"/>
      <c r="R290" s="21"/>
      <c r="S290" s="36"/>
      <c r="T290" s="40"/>
      <c r="U290" s="40"/>
      <c r="V290" s="40"/>
      <c r="W290" s="40"/>
      <c r="X290" s="16"/>
    </row>
    <row r="291" spans="1:24" s="18" customFormat="1" ht="55.5" customHeight="1" x14ac:dyDescent="0.25">
      <c r="A291" s="21">
        <v>155</v>
      </c>
      <c r="B291" s="88" t="s">
        <v>851</v>
      </c>
      <c r="C291" s="88" t="s">
        <v>926</v>
      </c>
      <c r="D291" s="88" t="s">
        <v>1772</v>
      </c>
      <c r="E291" s="88" t="s">
        <v>1818</v>
      </c>
      <c r="F291" s="191" t="s">
        <v>1746</v>
      </c>
      <c r="G291" s="88">
        <v>1.2</v>
      </c>
      <c r="H291" s="23" t="s">
        <v>927</v>
      </c>
      <c r="I291" s="23">
        <v>1962</v>
      </c>
      <c r="J291" s="64">
        <v>55.6</v>
      </c>
      <c r="K291" s="37" t="s">
        <v>928</v>
      </c>
      <c r="L291" s="119"/>
      <c r="M291" s="119"/>
      <c r="N291" s="66"/>
      <c r="O291" s="66"/>
      <c r="P291" s="66"/>
      <c r="Q291" s="66"/>
      <c r="R291" s="21"/>
      <c r="S291" s="36"/>
      <c r="T291" s="40"/>
      <c r="U291" s="40"/>
      <c r="V291" s="40"/>
      <c r="W291" s="40"/>
      <c r="X291" s="16"/>
    </row>
    <row r="292" spans="1:24" s="18" customFormat="1" ht="56.25" customHeight="1" x14ac:dyDescent="0.25">
      <c r="A292" s="21">
        <v>156</v>
      </c>
      <c r="B292" s="88" t="s">
        <v>929</v>
      </c>
      <c r="C292" s="88" t="s">
        <v>930</v>
      </c>
      <c r="D292" s="88" t="s">
        <v>1772</v>
      </c>
      <c r="E292" s="88" t="s">
        <v>1818</v>
      </c>
      <c r="F292" s="191" t="s">
        <v>1813</v>
      </c>
      <c r="G292" s="88" t="s">
        <v>1872</v>
      </c>
      <c r="H292" s="23" t="s">
        <v>931</v>
      </c>
      <c r="I292" s="23">
        <v>1956</v>
      </c>
      <c r="J292" s="64">
        <v>79.2</v>
      </c>
      <c r="K292" s="37" t="s">
        <v>932</v>
      </c>
      <c r="L292" s="119"/>
      <c r="M292" s="119"/>
      <c r="N292" s="66"/>
      <c r="O292" s="66"/>
      <c r="P292" s="66"/>
      <c r="Q292" s="66"/>
      <c r="R292" s="21"/>
      <c r="S292" s="36"/>
      <c r="T292" s="40"/>
      <c r="U292" s="40"/>
      <c r="V292" s="40"/>
      <c r="W292" s="40"/>
      <c r="X292" s="16"/>
    </row>
    <row r="293" spans="1:24" s="18" customFormat="1" ht="58.5" customHeight="1" x14ac:dyDescent="0.25">
      <c r="A293" s="21">
        <v>157</v>
      </c>
      <c r="B293" s="88" t="s">
        <v>1106</v>
      </c>
      <c r="C293" s="88" t="s">
        <v>933</v>
      </c>
      <c r="D293" s="88" t="s">
        <v>1772</v>
      </c>
      <c r="E293" s="88" t="s">
        <v>1818</v>
      </c>
      <c r="F293" s="191" t="s">
        <v>1814</v>
      </c>
      <c r="G293" s="88" t="s">
        <v>1910</v>
      </c>
      <c r="H293" s="23" t="s">
        <v>934</v>
      </c>
      <c r="I293" s="23">
        <v>1956</v>
      </c>
      <c r="J293" s="64">
        <v>101.9</v>
      </c>
      <c r="K293" s="37" t="s">
        <v>935</v>
      </c>
      <c r="L293" s="119"/>
      <c r="M293" s="119"/>
      <c r="N293" s="66"/>
      <c r="O293" s="66"/>
      <c r="P293" s="66"/>
      <c r="Q293" s="66"/>
      <c r="R293" s="21"/>
      <c r="S293" s="36"/>
      <c r="T293" s="40"/>
      <c r="U293" s="40"/>
      <c r="V293" s="40"/>
      <c r="W293" s="40"/>
      <c r="X293" s="16"/>
    </row>
    <row r="294" spans="1:24" s="18" customFormat="1" ht="56.25" customHeight="1" x14ac:dyDescent="0.25">
      <c r="A294" s="21">
        <v>158</v>
      </c>
      <c r="B294" s="88" t="s">
        <v>936</v>
      </c>
      <c r="C294" s="88" t="s">
        <v>937</v>
      </c>
      <c r="D294" s="88" t="s">
        <v>1772</v>
      </c>
      <c r="E294" s="88" t="s">
        <v>1818</v>
      </c>
      <c r="F294" s="191" t="s">
        <v>1748</v>
      </c>
      <c r="G294" s="88">
        <v>1</v>
      </c>
      <c r="H294" s="23" t="s">
        <v>938</v>
      </c>
      <c r="I294" s="23">
        <v>1956</v>
      </c>
      <c r="J294" s="64">
        <v>23.7</v>
      </c>
      <c r="K294" s="37" t="s">
        <v>939</v>
      </c>
      <c r="L294" s="119"/>
      <c r="M294" s="119"/>
      <c r="N294" s="66"/>
      <c r="O294" s="66"/>
      <c r="P294" s="66"/>
      <c r="Q294" s="66"/>
      <c r="R294" s="21"/>
      <c r="S294" s="36"/>
      <c r="T294" s="40"/>
      <c r="U294" s="40"/>
      <c r="V294" s="40"/>
      <c r="W294" s="40"/>
      <c r="X294" s="16"/>
    </row>
    <row r="295" spans="1:24" s="18" customFormat="1" ht="54" customHeight="1" x14ac:dyDescent="0.25">
      <c r="A295" s="21">
        <v>159</v>
      </c>
      <c r="B295" s="88" t="s">
        <v>1345</v>
      </c>
      <c r="C295" s="88" t="s">
        <v>940</v>
      </c>
      <c r="D295" s="88" t="s">
        <v>1772</v>
      </c>
      <c r="E295" s="88" t="s">
        <v>1818</v>
      </c>
      <c r="F295" s="191" t="s">
        <v>1853</v>
      </c>
      <c r="G295" s="88"/>
      <c r="H295" s="23" t="s">
        <v>941</v>
      </c>
      <c r="I295" s="23">
        <v>1956</v>
      </c>
      <c r="J295" s="64">
        <v>49.4</v>
      </c>
      <c r="K295" s="37" t="s">
        <v>942</v>
      </c>
      <c r="L295" s="119"/>
      <c r="M295" s="119"/>
      <c r="N295" s="66"/>
      <c r="O295" s="66"/>
      <c r="P295" s="66"/>
      <c r="Q295" s="66"/>
      <c r="R295" s="21"/>
      <c r="S295" s="36"/>
      <c r="T295" s="40"/>
      <c r="U295" s="40"/>
      <c r="V295" s="40"/>
      <c r="W295" s="40"/>
      <c r="X295" s="16"/>
    </row>
    <row r="296" spans="1:24" s="18" customFormat="1" ht="58.5" customHeight="1" x14ac:dyDescent="0.25">
      <c r="A296" s="21">
        <v>160</v>
      </c>
      <c r="B296" s="88" t="s">
        <v>1345</v>
      </c>
      <c r="C296" s="88" t="s">
        <v>943</v>
      </c>
      <c r="D296" s="88" t="s">
        <v>1772</v>
      </c>
      <c r="E296" s="88" t="s">
        <v>1818</v>
      </c>
      <c r="F296" s="191" t="s">
        <v>1846</v>
      </c>
      <c r="G296" s="88"/>
      <c r="H296" s="23" t="s">
        <v>944</v>
      </c>
      <c r="I296" s="23">
        <v>1963</v>
      </c>
      <c r="J296" s="64">
        <v>35.5</v>
      </c>
      <c r="K296" s="37" t="s">
        <v>945</v>
      </c>
      <c r="L296" s="119"/>
      <c r="M296" s="119"/>
      <c r="N296" s="66"/>
      <c r="O296" s="66"/>
      <c r="P296" s="66"/>
      <c r="Q296" s="66"/>
      <c r="R296" s="21"/>
      <c r="S296" s="36"/>
      <c r="T296" s="40"/>
      <c r="U296" s="40"/>
      <c r="V296" s="40"/>
      <c r="W296" s="40"/>
      <c r="X296" s="16"/>
    </row>
    <row r="297" spans="1:24" s="18" customFormat="1" ht="58.5" customHeight="1" x14ac:dyDescent="0.25">
      <c r="A297" s="21">
        <v>161</v>
      </c>
      <c r="B297" s="88" t="s">
        <v>1345</v>
      </c>
      <c r="C297" s="88" t="s">
        <v>946</v>
      </c>
      <c r="D297" s="88" t="s">
        <v>1772</v>
      </c>
      <c r="E297" s="88" t="s">
        <v>1818</v>
      </c>
      <c r="F297" s="191" t="s">
        <v>1847</v>
      </c>
      <c r="G297" s="88"/>
      <c r="H297" s="23" t="s">
        <v>947</v>
      </c>
      <c r="I297" s="23">
        <v>1954</v>
      </c>
      <c r="J297" s="64">
        <v>31.3</v>
      </c>
      <c r="K297" s="37"/>
      <c r="L297" s="119"/>
      <c r="M297" s="119"/>
      <c r="N297" s="66"/>
      <c r="O297" s="66"/>
      <c r="P297" s="66"/>
      <c r="Q297" s="66"/>
      <c r="R297" s="21"/>
      <c r="S297" s="36"/>
      <c r="T297" s="40"/>
      <c r="U297" s="40"/>
      <c r="V297" s="40"/>
      <c r="W297" s="40"/>
      <c r="X297" s="16"/>
    </row>
    <row r="298" spans="1:24" s="18" customFormat="1" ht="74.25" customHeight="1" x14ac:dyDescent="0.25">
      <c r="A298" s="21">
        <v>162</v>
      </c>
      <c r="B298" s="88" t="s">
        <v>1913</v>
      </c>
      <c r="C298" s="88" t="s">
        <v>948</v>
      </c>
      <c r="D298" s="88" t="s">
        <v>1772</v>
      </c>
      <c r="E298" s="88" t="s">
        <v>1819</v>
      </c>
      <c r="F298" s="191" t="s">
        <v>1809</v>
      </c>
      <c r="G298" s="88" t="s">
        <v>1914</v>
      </c>
      <c r="H298" s="23" t="s">
        <v>949</v>
      </c>
      <c r="I298" s="23">
        <v>1980</v>
      </c>
      <c r="J298" s="64">
        <v>705.5</v>
      </c>
      <c r="K298" s="37" t="s">
        <v>950</v>
      </c>
      <c r="L298" s="119"/>
      <c r="M298" s="119"/>
      <c r="N298" s="66"/>
      <c r="O298" s="66"/>
      <c r="P298" s="66"/>
      <c r="Q298" s="66"/>
      <c r="R298" s="21"/>
      <c r="S298" s="36"/>
      <c r="T298" s="40"/>
      <c r="U298" s="40"/>
      <c r="V298" s="40"/>
      <c r="W298" s="40"/>
      <c r="X298" s="16"/>
    </row>
    <row r="299" spans="1:24" s="18" customFormat="1" ht="58.5" customHeight="1" x14ac:dyDescent="0.25">
      <c r="A299" s="21">
        <v>163</v>
      </c>
      <c r="B299" s="88" t="s">
        <v>851</v>
      </c>
      <c r="C299" s="88" t="s">
        <v>951</v>
      </c>
      <c r="D299" s="88" t="s">
        <v>1772</v>
      </c>
      <c r="E299" s="88" t="s">
        <v>1819</v>
      </c>
      <c r="F299" s="191" t="s">
        <v>1854</v>
      </c>
      <c r="G299" s="88">
        <v>1.2</v>
      </c>
      <c r="H299" s="23" t="s">
        <v>952</v>
      </c>
      <c r="I299" s="23">
        <v>1956</v>
      </c>
      <c r="J299" s="64">
        <v>41.4</v>
      </c>
      <c r="K299" s="37" t="s">
        <v>953</v>
      </c>
      <c r="L299" s="119"/>
      <c r="M299" s="119"/>
      <c r="N299" s="66"/>
      <c r="O299" s="66"/>
      <c r="P299" s="66"/>
      <c r="Q299" s="66"/>
      <c r="R299" s="21"/>
      <c r="S299" s="36"/>
      <c r="T299" s="40"/>
      <c r="U299" s="40"/>
      <c r="V299" s="40"/>
      <c r="W299" s="40"/>
      <c r="X299" s="16"/>
    </row>
    <row r="300" spans="1:24" s="18" customFormat="1" ht="59.25" customHeight="1" x14ac:dyDescent="0.25">
      <c r="A300" s="21">
        <v>164</v>
      </c>
      <c r="B300" s="88" t="s">
        <v>851</v>
      </c>
      <c r="C300" s="88" t="s">
        <v>954</v>
      </c>
      <c r="D300" s="88" t="s">
        <v>1772</v>
      </c>
      <c r="E300" s="88" t="s">
        <v>1819</v>
      </c>
      <c r="F300" s="191" t="s">
        <v>1808</v>
      </c>
      <c r="G300" s="88">
        <v>1.2</v>
      </c>
      <c r="H300" s="23" t="s">
        <v>955</v>
      </c>
      <c r="I300" s="23">
        <v>1956</v>
      </c>
      <c r="J300" s="64">
        <v>45.3</v>
      </c>
      <c r="K300" s="37" t="s">
        <v>956</v>
      </c>
      <c r="L300" s="119"/>
      <c r="M300" s="119"/>
      <c r="N300" s="66"/>
      <c r="O300" s="66"/>
      <c r="P300" s="66"/>
      <c r="Q300" s="66"/>
      <c r="R300" s="21"/>
      <c r="S300" s="36"/>
      <c r="T300" s="40"/>
      <c r="U300" s="40"/>
      <c r="V300" s="40"/>
      <c r="W300" s="40"/>
      <c r="X300" s="16"/>
    </row>
    <row r="301" spans="1:24" s="18" customFormat="1" ht="51" customHeight="1" x14ac:dyDescent="0.25">
      <c r="A301" s="21">
        <v>165</v>
      </c>
      <c r="B301" s="88" t="s">
        <v>851</v>
      </c>
      <c r="C301" s="88" t="s">
        <v>957</v>
      </c>
      <c r="D301" s="88" t="s">
        <v>1772</v>
      </c>
      <c r="E301" s="88" t="s">
        <v>1819</v>
      </c>
      <c r="F301" s="191" t="s">
        <v>1812</v>
      </c>
      <c r="G301" s="88">
        <v>1.2</v>
      </c>
      <c r="H301" s="23" t="s">
        <v>958</v>
      </c>
      <c r="I301" s="23">
        <v>1956</v>
      </c>
      <c r="J301" s="64">
        <v>23.8</v>
      </c>
      <c r="K301" s="37" t="s">
        <v>959</v>
      </c>
      <c r="L301" s="119"/>
      <c r="M301" s="119"/>
      <c r="N301" s="66"/>
      <c r="O301" s="66"/>
      <c r="P301" s="66"/>
      <c r="Q301" s="66"/>
      <c r="R301" s="21"/>
      <c r="S301" s="36"/>
      <c r="T301" s="40"/>
      <c r="U301" s="40"/>
      <c r="V301" s="40"/>
      <c r="W301" s="40"/>
      <c r="X301" s="16"/>
    </row>
    <row r="302" spans="1:24" s="18" customFormat="1" ht="51" customHeight="1" x14ac:dyDescent="0.25">
      <c r="A302" s="21">
        <v>166</v>
      </c>
      <c r="B302" s="88" t="s">
        <v>851</v>
      </c>
      <c r="C302" s="88" t="s">
        <v>960</v>
      </c>
      <c r="D302" s="88" t="s">
        <v>1772</v>
      </c>
      <c r="E302" s="88" t="s">
        <v>1819</v>
      </c>
      <c r="F302" s="191" t="s">
        <v>1855</v>
      </c>
      <c r="G302" s="88">
        <v>1.2</v>
      </c>
      <c r="H302" s="23" t="s">
        <v>961</v>
      </c>
      <c r="I302" s="23">
        <v>1956</v>
      </c>
      <c r="J302" s="64">
        <v>45.5</v>
      </c>
      <c r="K302" s="37" t="s">
        <v>962</v>
      </c>
      <c r="L302" s="119"/>
      <c r="M302" s="119"/>
      <c r="N302" s="66"/>
      <c r="O302" s="66"/>
      <c r="P302" s="66"/>
      <c r="Q302" s="66"/>
      <c r="R302" s="21"/>
      <c r="S302" s="36"/>
      <c r="T302" s="40"/>
      <c r="U302" s="40"/>
      <c r="V302" s="40"/>
      <c r="W302" s="40"/>
      <c r="X302" s="16"/>
    </row>
    <row r="303" spans="1:24" s="18" customFormat="1" ht="72" customHeight="1" x14ac:dyDescent="0.25">
      <c r="A303" s="21">
        <v>167</v>
      </c>
      <c r="B303" s="88" t="s">
        <v>1103</v>
      </c>
      <c r="C303" s="88" t="s">
        <v>963</v>
      </c>
      <c r="D303" s="88" t="s">
        <v>1772</v>
      </c>
      <c r="E303" s="88" t="s">
        <v>1819</v>
      </c>
      <c r="F303" s="191" t="s">
        <v>1856</v>
      </c>
      <c r="G303" s="88" t="s">
        <v>1907</v>
      </c>
      <c r="H303" s="23" t="s">
        <v>964</v>
      </c>
      <c r="I303" s="23">
        <v>1990</v>
      </c>
      <c r="J303" s="64">
        <v>843.7</v>
      </c>
      <c r="K303" s="37" t="s">
        <v>965</v>
      </c>
      <c r="L303" s="119"/>
      <c r="M303" s="119"/>
      <c r="N303" s="66"/>
      <c r="O303" s="66"/>
      <c r="P303" s="66"/>
      <c r="Q303" s="66"/>
      <c r="R303" s="21"/>
      <c r="S303" s="36"/>
      <c r="T303" s="40"/>
      <c r="U303" s="40"/>
      <c r="V303" s="40"/>
      <c r="W303" s="40"/>
      <c r="X303" s="16"/>
    </row>
    <row r="304" spans="1:24" s="18" customFormat="1" ht="67.5" customHeight="1" x14ac:dyDescent="0.25">
      <c r="A304" s="21">
        <v>168</v>
      </c>
      <c r="B304" s="88" t="s">
        <v>851</v>
      </c>
      <c r="C304" s="88" t="s">
        <v>966</v>
      </c>
      <c r="D304" s="88" t="s">
        <v>1772</v>
      </c>
      <c r="E304" s="88" t="s">
        <v>1819</v>
      </c>
      <c r="F304" s="191" t="s">
        <v>1752</v>
      </c>
      <c r="G304" s="88">
        <v>1.2</v>
      </c>
      <c r="H304" s="23" t="s">
        <v>967</v>
      </c>
      <c r="I304" s="23">
        <v>1962</v>
      </c>
      <c r="J304" s="64">
        <v>62.3</v>
      </c>
      <c r="K304" s="37" t="s">
        <v>968</v>
      </c>
      <c r="L304" s="119"/>
      <c r="M304" s="119"/>
      <c r="N304" s="67"/>
      <c r="O304" s="67"/>
      <c r="P304" s="67"/>
      <c r="Q304" s="67"/>
      <c r="R304" s="21"/>
      <c r="S304" s="36"/>
      <c r="T304" s="40"/>
      <c r="U304" s="40"/>
      <c r="V304" s="40"/>
      <c r="W304" s="40"/>
      <c r="X304" s="16"/>
    </row>
    <row r="305" spans="1:24" s="18" customFormat="1" ht="78.75" customHeight="1" x14ac:dyDescent="0.25">
      <c r="A305" s="21">
        <v>169</v>
      </c>
      <c r="B305" s="88" t="s">
        <v>1915</v>
      </c>
      <c r="C305" s="88" t="s">
        <v>1916</v>
      </c>
      <c r="D305" s="88" t="s">
        <v>1772</v>
      </c>
      <c r="E305" s="88" t="s">
        <v>1819</v>
      </c>
      <c r="F305" s="191" t="s">
        <v>1842</v>
      </c>
      <c r="G305" s="88" t="s">
        <v>1907</v>
      </c>
      <c r="H305" s="23" t="s">
        <v>969</v>
      </c>
      <c r="I305" s="23">
        <v>2003</v>
      </c>
      <c r="J305" s="64">
        <v>798.6</v>
      </c>
      <c r="K305" s="37"/>
      <c r="L305" s="119"/>
      <c r="M305" s="119"/>
      <c r="N305" s="67"/>
      <c r="O305" s="67"/>
      <c r="P305" s="67"/>
      <c r="Q305" s="67"/>
      <c r="R305" s="21"/>
      <c r="S305" s="36"/>
      <c r="T305" s="40"/>
      <c r="U305" s="40"/>
      <c r="V305" s="40"/>
      <c r="W305" s="40"/>
      <c r="X305" s="16"/>
    </row>
    <row r="306" spans="1:24" s="18" customFormat="1" ht="57" customHeight="1" x14ac:dyDescent="0.25">
      <c r="A306" s="21">
        <v>170</v>
      </c>
      <c r="B306" s="88" t="s">
        <v>1345</v>
      </c>
      <c r="C306" s="88" t="s">
        <v>970</v>
      </c>
      <c r="D306" s="88" t="s">
        <v>1772</v>
      </c>
      <c r="E306" s="88" t="s">
        <v>1788</v>
      </c>
      <c r="F306" s="191" t="s">
        <v>1746</v>
      </c>
      <c r="G306" s="88"/>
      <c r="H306" s="23" t="s">
        <v>73</v>
      </c>
      <c r="I306" s="23">
        <v>2003</v>
      </c>
      <c r="J306" s="64">
        <v>78.099999999999994</v>
      </c>
      <c r="K306" s="37"/>
      <c r="L306" s="119"/>
      <c r="M306" s="119"/>
      <c r="N306" s="67"/>
      <c r="O306" s="67"/>
      <c r="P306" s="67"/>
      <c r="Q306" s="67"/>
      <c r="R306" s="21"/>
      <c r="S306" s="36"/>
      <c r="T306" s="40"/>
      <c r="U306" s="40"/>
      <c r="V306" s="40"/>
      <c r="W306" s="40"/>
      <c r="X306" s="16"/>
    </row>
    <row r="307" spans="1:24" s="18" customFormat="1" ht="51.75" customHeight="1" x14ac:dyDescent="0.25">
      <c r="A307" s="21">
        <v>171</v>
      </c>
      <c r="B307" s="88" t="s">
        <v>1345</v>
      </c>
      <c r="C307" s="88" t="s">
        <v>74</v>
      </c>
      <c r="D307" s="88" t="s">
        <v>1772</v>
      </c>
      <c r="E307" s="88" t="s">
        <v>1788</v>
      </c>
      <c r="F307" s="191" t="s">
        <v>1753</v>
      </c>
      <c r="G307" s="88"/>
      <c r="H307" s="23" t="s">
        <v>75</v>
      </c>
      <c r="I307" s="23">
        <v>2003</v>
      </c>
      <c r="J307" s="64">
        <v>78.099999999999994</v>
      </c>
      <c r="K307" s="37"/>
      <c r="L307" s="119"/>
      <c r="M307" s="119"/>
      <c r="N307" s="67"/>
      <c r="O307" s="67"/>
      <c r="P307" s="67"/>
      <c r="Q307" s="67"/>
      <c r="R307" s="21"/>
      <c r="S307" s="36"/>
      <c r="T307" s="40"/>
      <c r="U307" s="40"/>
      <c r="V307" s="40"/>
      <c r="W307" s="40"/>
      <c r="X307" s="16"/>
    </row>
    <row r="308" spans="1:24" s="18" customFormat="1" ht="59.25" customHeight="1" x14ac:dyDescent="0.25">
      <c r="A308" s="21">
        <v>172</v>
      </c>
      <c r="B308" s="88" t="s">
        <v>1345</v>
      </c>
      <c r="C308" s="88" t="s">
        <v>76</v>
      </c>
      <c r="D308" s="88" t="s">
        <v>1772</v>
      </c>
      <c r="E308" s="88" t="s">
        <v>1788</v>
      </c>
      <c r="F308" s="191" t="s">
        <v>1755</v>
      </c>
      <c r="G308" s="88"/>
      <c r="H308" s="23" t="s">
        <v>77</v>
      </c>
      <c r="I308" s="23">
        <v>2003</v>
      </c>
      <c r="J308" s="64">
        <v>78.099999999999994</v>
      </c>
      <c r="K308" s="37"/>
      <c r="L308" s="119"/>
      <c r="M308" s="119"/>
      <c r="N308" s="67"/>
      <c r="O308" s="67"/>
      <c r="P308" s="67"/>
      <c r="Q308" s="67"/>
      <c r="R308" s="21"/>
      <c r="S308" s="36"/>
      <c r="T308" s="40"/>
      <c r="U308" s="40"/>
      <c r="V308" s="40"/>
      <c r="W308" s="40"/>
      <c r="X308" s="16"/>
    </row>
    <row r="309" spans="1:24" s="18" customFormat="1" ht="57" customHeight="1" x14ac:dyDescent="0.25">
      <c r="A309" s="21">
        <v>173</v>
      </c>
      <c r="B309" s="88" t="s">
        <v>1345</v>
      </c>
      <c r="C309" s="88" t="s">
        <v>78</v>
      </c>
      <c r="D309" s="88" t="s">
        <v>1772</v>
      </c>
      <c r="E309" s="88" t="s">
        <v>1788</v>
      </c>
      <c r="F309" s="191" t="s">
        <v>1846</v>
      </c>
      <c r="G309" s="88"/>
      <c r="H309" s="23" t="s">
        <v>79</v>
      </c>
      <c r="I309" s="23">
        <v>2003</v>
      </c>
      <c r="J309" s="64">
        <v>78.099999999999994</v>
      </c>
      <c r="K309" s="37"/>
      <c r="L309" s="119"/>
      <c r="M309" s="119"/>
      <c r="N309" s="67"/>
      <c r="O309" s="67"/>
      <c r="P309" s="67"/>
      <c r="Q309" s="67"/>
      <c r="R309" s="21"/>
      <c r="S309" s="36"/>
      <c r="T309" s="40"/>
      <c r="U309" s="40"/>
      <c r="V309" s="40"/>
      <c r="W309" s="40"/>
      <c r="X309" s="16"/>
    </row>
    <row r="310" spans="1:24" s="18" customFormat="1" ht="60.75" customHeight="1" x14ac:dyDescent="0.25">
      <c r="A310" s="21">
        <v>174</v>
      </c>
      <c r="B310" s="88" t="s">
        <v>1345</v>
      </c>
      <c r="C310" s="88" t="s">
        <v>80</v>
      </c>
      <c r="D310" s="88" t="s">
        <v>1772</v>
      </c>
      <c r="E310" s="88" t="s">
        <v>1788</v>
      </c>
      <c r="F310" s="191" t="s">
        <v>1847</v>
      </c>
      <c r="G310" s="88"/>
      <c r="H310" s="23" t="s">
        <v>81</v>
      </c>
      <c r="I310" s="23">
        <v>2003</v>
      </c>
      <c r="J310" s="64">
        <v>78.099999999999994</v>
      </c>
      <c r="K310" s="37"/>
      <c r="L310" s="119"/>
      <c r="M310" s="119"/>
      <c r="N310" s="67"/>
      <c r="O310" s="67"/>
      <c r="P310" s="67"/>
      <c r="Q310" s="67"/>
      <c r="R310" s="21"/>
      <c r="S310" s="36"/>
      <c r="T310" s="40"/>
      <c r="U310" s="40"/>
      <c r="V310" s="40"/>
      <c r="W310" s="40"/>
      <c r="X310" s="16"/>
    </row>
    <row r="311" spans="1:24" s="18" customFormat="1" ht="63.75" customHeight="1" x14ac:dyDescent="0.25">
      <c r="A311" s="21">
        <v>175</v>
      </c>
      <c r="B311" s="88" t="s">
        <v>1345</v>
      </c>
      <c r="C311" s="88" t="s">
        <v>82</v>
      </c>
      <c r="D311" s="88" t="s">
        <v>1772</v>
      </c>
      <c r="E311" s="88" t="s">
        <v>1788</v>
      </c>
      <c r="F311" s="191" t="s">
        <v>1848</v>
      </c>
      <c r="G311" s="88"/>
      <c r="H311" s="23" t="s">
        <v>83</v>
      </c>
      <c r="I311" s="23">
        <v>2003</v>
      </c>
      <c r="J311" s="64">
        <v>78.099999999999994</v>
      </c>
      <c r="K311" s="37"/>
      <c r="L311" s="119"/>
      <c r="M311" s="119"/>
      <c r="N311" s="67"/>
      <c r="O311" s="67"/>
      <c r="P311" s="67"/>
      <c r="Q311" s="67"/>
      <c r="R311" s="21"/>
      <c r="S311" s="36"/>
      <c r="T311" s="40"/>
      <c r="U311" s="40"/>
      <c r="V311" s="40"/>
      <c r="W311" s="40"/>
      <c r="X311" s="16"/>
    </row>
    <row r="312" spans="1:24" s="18" customFormat="1" ht="48" customHeight="1" x14ac:dyDescent="0.25">
      <c r="A312" s="21">
        <v>176</v>
      </c>
      <c r="B312" s="88" t="s">
        <v>1345</v>
      </c>
      <c r="C312" s="88" t="s">
        <v>84</v>
      </c>
      <c r="D312" s="88" t="s">
        <v>1772</v>
      </c>
      <c r="E312" s="88" t="s">
        <v>1788</v>
      </c>
      <c r="F312" s="191" t="s">
        <v>1857</v>
      </c>
      <c r="G312" s="88"/>
      <c r="H312" s="23" t="s">
        <v>85</v>
      </c>
      <c r="I312" s="23">
        <v>2003</v>
      </c>
      <c r="J312" s="64">
        <v>78.099999999999994</v>
      </c>
      <c r="K312" s="37"/>
      <c r="L312" s="119"/>
      <c r="M312" s="119"/>
      <c r="N312" s="67"/>
      <c r="O312" s="67"/>
      <c r="P312" s="67"/>
      <c r="Q312" s="67"/>
      <c r="R312" s="21"/>
      <c r="S312" s="36"/>
      <c r="T312" s="40"/>
      <c r="U312" s="40"/>
      <c r="V312" s="40"/>
      <c r="W312" s="40"/>
      <c r="X312" s="16"/>
    </row>
    <row r="313" spans="1:24" s="18" customFormat="1" ht="59.25" customHeight="1" x14ac:dyDescent="0.25">
      <c r="A313" s="21">
        <v>177</v>
      </c>
      <c r="B313" s="88" t="s">
        <v>1345</v>
      </c>
      <c r="C313" s="88" t="s">
        <v>86</v>
      </c>
      <c r="D313" s="88" t="s">
        <v>1772</v>
      </c>
      <c r="E313" s="88" t="s">
        <v>1788</v>
      </c>
      <c r="F313" s="191" t="s">
        <v>1803</v>
      </c>
      <c r="G313" s="88"/>
      <c r="H313" s="23" t="s">
        <v>87</v>
      </c>
      <c r="I313" s="23">
        <v>2003</v>
      </c>
      <c r="J313" s="64">
        <v>78.099999999999994</v>
      </c>
      <c r="K313" s="37"/>
      <c r="L313" s="119"/>
      <c r="M313" s="119"/>
      <c r="N313" s="67"/>
      <c r="O313" s="67"/>
      <c r="P313" s="67"/>
      <c r="Q313" s="67"/>
      <c r="R313" s="21"/>
      <c r="S313" s="36"/>
      <c r="T313" s="40"/>
      <c r="U313" s="40"/>
      <c r="V313" s="40"/>
      <c r="W313" s="40"/>
      <c r="X313" s="16"/>
    </row>
    <row r="314" spans="1:24" s="18" customFormat="1" ht="57" customHeight="1" x14ac:dyDescent="0.25">
      <c r="A314" s="21">
        <v>178</v>
      </c>
      <c r="B314" s="88" t="s">
        <v>1345</v>
      </c>
      <c r="C314" s="88" t="s">
        <v>88</v>
      </c>
      <c r="D314" s="88" t="s">
        <v>1772</v>
      </c>
      <c r="E314" s="88" t="s">
        <v>1819</v>
      </c>
      <c r="F314" s="191" t="s">
        <v>1751</v>
      </c>
      <c r="G314" s="88"/>
      <c r="H314" s="23" t="s">
        <v>89</v>
      </c>
      <c r="I314" s="23">
        <v>2003</v>
      </c>
      <c r="J314" s="64">
        <v>78.099999999999994</v>
      </c>
      <c r="K314" s="37"/>
      <c r="L314" s="119"/>
      <c r="M314" s="119"/>
      <c r="N314" s="67"/>
      <c r="O314" s="67"/>
      <c r="P314" s="67"/>
      <c r="Q314" s="67"/>
      <c r="R314" s="21"/>
      <c r="S314" s="36"/>
      <c r="T314" s="40"/>
      <c r="U314" s="40"/>
      <c r="V314" s="40"/>
      <c r="W314" s="40"/>
      <c r="X314" s="16"/>
    </row>
    <row r="315" spans="1:24" s="18" customFormat="1" ht="54" customHeight="1" x14ac:dyDescent="0.25">
      <c r="A315" s="21">
        <v>179</v>
      </c>
      <c r="B315" s="88" t="s">
        <v>1345</v>
      </c>
      <c r="C315" s="88" t="s">
        <v>90</v>
      </c>
      <c r="D315" s="88" t="s">
        <v>1772</v>
      </c>
      <c r="E315" s="88" t="s">
        <v>1819</v>
      </c>
      <c r="F315" s="191" t="s">
        <v>1749</v>
      </c>
      <c r="G315" s="88"/>
      <c r="H315" s="23" t="s">
        <v>91</v>
      </c>
      <c r="I315" s="23">
        <v>2003</v>
      </c>
      <c r="J315" s="64">
        <v>78.099999999999994</v>
      </c>
      <c r="K315" s="37"/>
      <c r="L315" s="119"/>
      <c r="M315" s="119"/>
      <c r="N315" s="67"/>
      <c r="O315" s="67"/>
      <c r="P315" s="67"/>
      <c r="Q315" s="67"/>
      <c r="R315" s="21"/>
      <c r="S315" s="36"/>
      <c r="T315" s="40"/>
      <c r="U315" s="40"/>
      <c r="V315" s="40"/>
      <c r="W315" s="40"/>
      <c r="X315" s="16"/>
    </row>
    <row r="316" spans="1:24" s="18" customFormat="1" ht="59.25" customHeight="1" x14ac:dyDescent="0.25">
      <c r="A316" s="21">
        <v>180</v>
      </c>
      <c r="B316" s="88" t="s">
        <v>1345</v>
      </c>
      <c r="C316" s="88" t="s">
        <v>92</v>
      </c>
      <c r="D316" s="88" t="s">
        <v>1772</v>
      </c>
      <c r="E316" s="88" t="s">
        <v>1819</v>
      </c>
      <c r="F316" s="191" t="s">
        <v>1750</v>
      </c>
      <c r="G316" s="88"/>
      <c r="H316" s="23" t="s">
        <v>93</v>
      </c>
      <c r="I316" s="23">
        <v>2003</v>
      </c>
      <c r="J316" s="64">
        <v>78.099999999999994</v>
      </c>
      <c r="K316" s="37"/>
      <c r="L316" s="119"/>
      <c r="M316" s="119"/>
      <c r="N316" s="67"/>
      <c r="O316" s="67"/>
      <c r="P316" s="67"/>
      <c r="Q316" s="67"/>
      <c r="R316" s="21"/>
      <c r="S316" s="36"/>
      <c r="T316" s="40"/>
      <c r="U316" s="40"/>
      <c r="V316" s="40"/>
      <c r="W316" s="40"/>
      <c r="X316" s="16"/>
    </row>
    <row r="317" spans="1:24" s="18" customFormat="1" ht="60.75" customHeight="1" x14ac:dyDescent="0.25">
      <c r="A317" s="21">
        <v>181</v>
      </c>
      <c r="B317" s="88" t="s">
        <v>1345</v>
      </c>
      <c r="C317" s="88" t="s">
        <v>94</v>
      </c>
      <c r="D317" s="88" t="s">
        <v>1772</v>
      </c>
      <c r="E317" s="88" t="s">
        <v>1819</v>
      </c>
      <c r="F317" s="191" t="s">
        <v>1757</v>
      </c>
      <c r="G317" s="88"/>
      <c r="H317" s="23" t="s">
        <v>95</v>
      </c>
      <c r="I317" s="23">
        <v>2003</v>
      </c>
      <c r="J317" s="64">
        <v>78.099999999999994</v>
      </c>
      <c r="K317" s="37"/>
      <c r="L317" s="119"/>
      <c r="M317" s="119"/>
      <c r="N317" s="67"/>
      <c r="O317" s="67"/>
      <c r="P317" s="67"/>
      <c r="Q317" s="67"/>
      <c r="R317" s="21"/>
      <c r="S317" s="36"/>
      <c r="T317" s="40"/>
      <c r="U317" s="40"/>
      <c r="V317" s="40"/>
      <c r="W317" s="40"/>
      <c r="X317" s="16"/>
    </row>
    <row r="318" spans="1:24" s="18" customFormat="1" ht="59.25" customHeight="1" x14ac:dyDescent="0.25">
      <c r="A318" s="21">
        <v>182</v>
      </c>
      <c r="B318" s="88" t="s">
        <v>1345</v>
      </c>
      <c r="C318" s="88" t="s">
        <v>96</v>
      </c>
      <c r="D318" s="88" t="s">
        <v>1772</v>
      </c>
      <c r="E318" s="88" t="s">
        <v>1819</v>
      </c>
      <c r="F318" s="191" t="s">
        <v>1743</v>
      </c>
      <c r="G318" s="88"/>
      <c r="H318" s="23" t="s">
        <v>97</v>
      </c>
      <c r="I318" s="23">
        <v>2003</v>
      </c>
      <c r="J318" s="64">
        <v>78.099999999999994</v>
      </c>
      <c r="K318" s="37"/>
      <c r="L318" s="119"/>
      <c r="M318" s="119"/>
      <c r="N318" s="67"/>
      <c r="O318" s="67"/>
      <c r="P318" s="67"/>
      <c r="Q318" s="67"/>
      <c r="R318" s="21"/>
      <c r="S318" s="36"/>
      <c r="T318" s="40"/>
      <c r="U318" s="40"/>
      <c r="V318" s="40"/>
      <c r="W318" s="40"/>
      <c r="X318" s="16"/>
    </row>
    <row r="319" spans="1:24" s="18" customFormat="1" ht="52.5" customHeight="1" x14ac:dyDescent="0.25">
      <c r="A319" s="21">
        <v>183</v>
      </c>
      <c r="B319" s="88" t="s">
        <v>1345</v>
      </c>
      <c r="C319" s="88" t="s">
        <v>1172</v>
      </c>
      <c r="D319" s="88" t="s">
        <v>1772</v>
      </c>
      <c r="E319" s="88" t="s">
        <v>1819</v>
      </c>
      <c r="F319" s="191" t="s">
        <v>1745</v>
      </c>
      <c r="G319" s="88"/>
      <c r="H319" s="23" t="s">
        <v>1173</v>
      </c>
      <c r="I319" s="23">
        <v>2003</v>
      </c>
      <c r="J319" s="64">
        <v>78.099999999999994</v>
      </c>
      <c r="K319" s="37"/>
      <c r="L319" s="119"/>
      <c r="M319" s="119"/>
      <c r="N319" s="67"/>
      <c r="O319" s="67"/>
      <c r="P319" s="67"/>
      <c r="Q319" s="67"/>
      <c r="R319" s="21"/>
      <c r="S319" s="36"/>
      <c r="T319" s="40"/>
      <c r="U319" s="40"/>
      <c r="V319" s="40"/>
      <c r="W319" s="40"/>
      <c r="X319" s="16"/>
    </row>
    <row r="320" spans="1:24" s="18" customFormat="1" ht="54.75" customHeight="1" x14ac:dyDescent="0.25">
      <c r="A320" s="21">
        <v>184</v>
      </c>
      <c r="B320" s="88" t="s">
        <v>1345</v>
      </c>
      <c r="C320" s="88" t="s">
        <v>1174</v>
      </c>
      <c r="D320" s="88" t="s">
        <v>1772</v>
      </c>
      <c r="E320" s="88" t="s">
        <v>1819</v>
      </c>
      <c r="F320" s="191" t="s">
        <v>1747</v>
      </c>
      <c r="G320" s="88"/>
      <c r="H320" s="23" t="s">
        <v>1175</v>
      </c>
      <c r="I320" s="23">
        <v>2003</v>
      </c>
      <c r="J320" s="64">
        <v>78.099999999999994</v>
      </c>
      <c r="K320" s="37"/>
      <c r="L320" s="119"/>
      <c r="M320" s="119"/>
      <c r="N320" s="67"/>
      <c r="O320" s="67"/>
      <c r="P320" s="67"/>
      <c r="Q320" s="67"/>
      <c r="R320" s="21"/>
      <c r="S320" s="36"/>
      <c r="T320" s="40"/>
      <c r="U320" s="40"/>
      <c r="V320" s="40"/>
      <c r="W320" s="40"/>
      <c r="X320" s="16"/>
    </row>
    <row r="321" spans="1:24" s="18" customFormat="1" ht="52.5" customHeight="1" x14ac:dyDescent="0.25">
      <c r="A321" s="21">
        <v>185</v>
      </c>
      <c r="B321" s="88" t="s">
        <v>1345</v>
      </c>
      <c r="C321" s="88" t="s">
        <v>1176</v>
      </c>
      <c r="D321" s="88" t="s">
        <v>1772</v>
      </c>
      <c r="E321" s="88" t="s">
        <v>1819</v>
      </c>
      <c r="F321" s="191" t="s">
        <v>1746</v>
      </c>
      <c r="G321" s="88"/>
      <c r="H321" s="23" t="s">
        <v>1177</v>
      </c>
      <c r="I321" s="23">
        <v>2003</v>
      </c>
      <c r="J321" s="64">
        <v>78.099999999999994</v>
      </c>
      <c r="K321" s="37"/>
      <c r="L321" s="119"/>
      <c r="M321" s="119"/>
      <c r="N321" s="67"/>
      <c r="O321" s="67"/>
      <c r="P321" s="67"/>
      <c r="Q321" s="67"/>
      <c r="R321" s="21"/>
      <c r="S321" s="36"/>
      <c r="T321" s="40"/>
      <c r="U321" s="40"/>
      <c r="V321" s="40"/>
      <c r="W321" s="40"/>
      <c r="X321" s="16"/>
    </row>
    <row r="322" spans="1:24" s="18" customFormat="1" ht="57.75" customHeight="1" x14ac:dyDescent="0.25">
      <c r="A322" s="21">
        <v>186</v>
      </c>
      <c r="B322" s="88" t="s">
        <v>1345</v>
      </c>
      <c r="C322" s="88" t="s">
        <v>1178</v>
      </c>
      <c r="D322" s="88" t="s">
        <v>1772</v>
      </c>
      <c r="E322" s="88" t="s">
        <v>1819</v>
      </c>
      <c r="F322" s="191" t="s">
        <v>1744</v>
      </c>
      <c r="G322" s="88"/>
      <c r="H322" s="23" t="s">
        <v>1179</v>
      </c>
      <c r="I322" s="23">
        <v>2003</v>
      </c>
      <c r="J322" s="64">
        <v>78.099999999999994</v>
      </c>
      <c r="K322" s="37"/>
      <c r="L322" s="119"/>
      <c r="M322" s="119"/>
      <c r="N322" s="67"/>
      <c r="O322" s="67"/>
      <c r="P322" s="67"/>
      <c r="Q322" s="67"/>
      <c r="R322" s="21"/>
      <c r="S322" s="36"/>
      <c r="T322" s="40"/>
      <c r="U322" s="40"/>
      <c r="V322" s="40"/>
      <c r="W322" s="40"/>
      <c r="X322" s="16"/>
    </row>
    <row r="323" spans="1:24" s="18" customFormat="1" ht="52.5" customHeight="1" x14ac:dyDescent="0.25">
      <c r="A323" s="21">
        <v>187</v>
      </c>
      <c r="B323" s="88" t="s">
        <v>1345</v>
      </c>
      <c r="C323" s="88" t="s">
        <v>1180</v>
      </c>
      <c r="D323" s="88" t="s">
        <v>1772</v>
      </c>
      <c r="E323" s="88" t="s">
        <v>1819</v>
      </c>
      <c r="F323" s="191" t="s">
        <v>1742</v>
      </c>
      <c r="G323" s="88"/>
      <c r="H323" s="23" t="s">
        <v>1181</v>
      </c>
      <c r="I323" s="23">
        <v>2003</v>
      </c>
      <c r="J323" s="64">
        <v>78.099999999999994</v>
      </c>
      <c r="K323" s="37"/>
      <c r="L323" s="119"/>
      <c r="M323" s="119"/>
      <c r="N323" s="67"/>
      <c r="O323" s="67"/>
      <c r="P323" s="67"/>
      <c r="Q323" s="67"/>
      <c r="R323" s="21"/>
      <c r="S323" s="36"/>
      <c r="T323" s="40"/>
      <c r="U323" s="40"/>
      <c r="V323" s="40"/>
      <c r="W323" s="40"/>
      <c r="X323" s="16"/>
    </row>
    <row r="324" spans="1:24" s="18" customFormat="1" ht="56.25" customHeight="1" x14ac:dyDescent="0.25">
      <c r="A324" s="21">
        <v>188</v>
      </c>
      <c r="B324" s="88" t="s">
        <v>1345</v>
      </c>
      <c r="C324" s="88" t="s">
        <v>1182</v>
      </c>
      <c r="D324" s="88" t="s">
        <v>1772</v>
      </c>
      <c r="E324" s="88" t="s">
        <v>1818</v>
      </c>
      <c r="F324" s="191" t="s">
        <v>1809</v>
      </c>
      <c r="G324" s="88"/>
      <c r="H324" s="23" t="s">
        <v>1183</v>
      </c>
      <c r="I324" s="23">
        <v>2004</v>
      </c>
      <c r="J324" s="64">
        <v>76.7</v>
      </c>
      <c r="K324" s="37" t="s">
        <v>1184</v>
      </c>
      <c r="L324" s="119"/>
      <c r="M324" s="119"/>
      <c r="N324" s="67"/>
      <c r="O324" s="67"/>
      <c r="P324" s="67"/>
      <c r="Q324" s="67"/>
      <c r="R324" s="21"/>
      <c r="S324" s="36"/>
      <c r="T324" s="40"/>
      <c r="U324" s="40"/>
      <c r="V324" s="40"/>
      <c r="W324" s="40"/>
      <c r="X324" s="16"/>
    </row>
    <row r="325" spans="1:24" s="18" customFormat="1" ht="59.25" customHeight="1" x14ac:dyDescent="0.25">
      <c r="A325" s="21">
        <v>189</v>
      </c>
      <c r="B325" s="88" t="s">
        <v>1345</v>
      </c>
      <c r="C325" s="88" t="s">
        <v>1185</v>
      </c>
      <c r="D325" s="88" t="s">
        <v>1772</v>
      </c>
      <c r="E325" s="88" t="s">
        <v>1818</v>
      </c>
      <c r="F325" s="191" t="s">
        <v>1810</v>
      </c>
      <c r="G325" s="88"/>
      <c r="H325" s="23" t="s">
        <v>1186</v>
      </c>
      <c r="I325" s="23">
        <v>2004</v>
      </c>
      <c r="J325" s="64">
        <v>76.7</v>
      </c>
      <c r="K325" s="37" t="s">
        <v>1187</v>
      </c>
      <c r="L325" s="119"/>
      <c r="M325" s="119"/>
      <c r="N325" s="67"/>
      <c r="O325" s="67"/>
      <c r="P325" s="67"/>
      <c r="Q325" s="67"/>
      <c r="R325" s="21"/>
      <c r="S325" s="36"/>
      <c r="T325" s="40"/>
      <c r="U325" s="40"/>
      <c r="V325" s="40"/>
      <c r="W325" s="40"/>
      <c r="X325" s="16"/>
    </row>
    <row r="326" spans="1:24" s="18" customFormat="1" ht="51" customHeight="1" x14ac:dyDescent="0.25">
      <c r="A326" s="21">
        <v>190</v>
      </c>
      <c r="B326" s="88" t="s">
        <v>1345</v>
      </c>
      <c r="C326" s="88" t="s">
        <v>1188</v>
      </c>
      <c r="D326" s="88" t="s">
        <v>1772</v>
      </c>
      <c r="E326" s="88" t="s">
        <v>1818</v>
      </c>
      <c r="F326" s="191" t="s">
        <v>1749</v>
      </c>
      <c r="G326" s="88"/>
      <c r="H326" s="23" t="s">
        <v>1189</v>
      </c>
      <c r="I326" s="23">
        <v>2004</v>
      </c>
      <c r="J326" s="64">
        <v>76.7</v>
      </c>
      <c r="K326" s="37" t="s">
        <v>1190</v>
      </c>
      <c r="L326" s="119"/>
      <c r="M326" s="119"/>
      <c r="N326" s="67"/>
      <c r="O326" s="67"/>
      <c r="P326" s="67"/>
      <c r="Q326" s="67"/>
      <c r="R326" s="21"/>
      <c r="S326" s="36"/>
      <c r="T326" s="40"/>
      <c r="U326" s="40"/>
      <c r="V326" s="40"/>
      <c r="W326" s="40"/>
      <c r="X326" s="16"/>
    </row>
    <row r="327" spans="1:24" s="18" customFormat="1" ht="52.5" customHeight="1" x14ac:dyDescent="0.25">
      <c r="A327" s="21">
        <v>191</v>
      </c>
      <c r="B327" s="88" t="s">
        <v>1345</v>
      </c>
      <c r="C327" s="88" t="s">
        <v>1191</v>
      </c>
      <c r="D327" s="88" t="s">
        <v>1772</v>
      </c>
      <c r="E327" s="88" t="s">
        <v>1818</v>
      </c>
      <c r="F327" s="191" t="s">
        <v>1751</v>
      </c>
      <c r="G327" s="88"/>
      <c r="H327" s="23" t="s">
        <v>1192</v>
      </c>
      <c r="I327" s="23">
        <v>2004</v>
      </c>
      <c r="J327" s="64">
        <v>76.7</v>
      </c>
      <c r="K327" s="37" t="s">
        <v>1193</v>
      </c>
      <c r="L327" s="119"/>
      <c r="M327" s="119"/>
      <c r="N327" s="67"/>
      <c r="O327" s="67"/>
      <c r="P327" s="67"/>
      <c r="Q327" s="67"/>
      <c r="R327" s="21"/>
      <c r="S327" s="36"/>
      <c r="T327" s="40"/>
      <c r="U327" s="40"/>
      <c r="V327" s="40"/>
      <c r="W327" s="40"/>
      <c r="X327" s="16"/>
    </row>
    <row r="328" spans="1:24" s="18" customFormat="1" ht="55.5" customHeight="1" x14ac:dyDescent="0.25">
      <c r="A328" s="21">
        <v>192</v>
      </c>
      <c r="B328" s="88" t="s">
        <v>1345</v>
      </c>
      <c r="C328" s="88" t="s">
        <v>1194</v>
      </c>
      <c r="D328" s="88" t="s">
        <v>1772</v>
      </c>
      <c r="E328" s="88" t="s">
        <v>1818</v>
      </c>
      <c r="F328" s="191" t="s">
        <v>1758</v>
      </c>
      <c r="G328" s="88"/>
      <c r="H328" s="23" t="s">
        <v>1195</v>
      </c>
      <c r="I328" s="23">
        <v>2004</v>
      </c>
      <c r="J328" s="64">
        <v>76.7</v>
      </c>
      <c r="K328" s="37" t="s">
        <v>1196</v>
      </c>
      <c r="L328" s="119"/>
      <c r="M328" s="119"/>
      <c r="N328" s="67"/>
      <c r="O328" s="67"/>
      <c r="P328" s="67"/>
      <c r="Q328" s="67"/>
      <c r="R328" s="21"/>
      <c r="S328" s="36"/>
      <c r="T328" s="40"/>
      <c r="U328" s="40"/>
      <c r="V328" s="40"/>
      <c r="W328" s="40"/>
      <c r="X328" s="16"/>
    </row>
    <row r="329" spans="1:24" s="18" customFormat="1" ht="54.75" customHeight="1" x14ac:dyDescent="0.25">
      <c r="A329" s="21">
        <v>193</v>
      </c>
      <c r="B329" s="88" t="s">
        <v>1345</v>
      </c>
      <c r="C329" s="88" t="s">
        <v>1197</v>
      </c>
      <c r="D329" s="88" t="s">
        <v>1772</v>
      </c>
      <c r="E329" s="88" t="s">
        <v>1818</v>
      </c>
      <c r="F329" s="191" t="s">
        <v>1743</v>
      </c>
      <c r="G329" s="88"/>
      <c r="H329" s="23" t="s">
        <v>1198</v>
      </c>
      <c r="I329" s="23">
        <v>2004</v>
      </c>
      <c r="J329" s="64">
        <v>76.7</v>
      </c>
      <c r="K329" s="37" t="s">
        <v>1199</v>
      </c>
      <c r="L329" s="119"/>
      <c r="M329" s="119"/>
      <c r="N329" s="67"/>
      <c r="O329" s="67"/>
      <c r="P329" s="67"/>
      <c r="Q329" s="67"/>
      <c r="R329" s="21"/>
      <c r="S329" s="36"/>
      <c r="T329" s="40"/>
      <c r="U329" s="40"/>
      <c r="V329" s="40"/>
      <c r="W329" s="40"/>
      <c r="X329" s="16"/>
    </row>
    <row r="330" spans="1:24" s="18" customFormat="1" ht="58.5" customHeight="1" x14ac:dyDescent="0.25">
      <c r="A330" s="21">
        <v>194</v>
      </c>
      <c r="B330" s="88" t="s">
        <v>1345</v>
      </c>
      <c r="C330" s="88" t="s">
        <v>134</v>
      </c>
      <c r="D330" s="88" t="s">
        <v>1772</v>
      </c>
      <c r="E330" s="88" t="s">
        <v>1818</v>
      </c>
      <c r="F330" s="191" t="s">
        <v>1745</v>
      </c>
      <c r="G330" s="88"/>
      <c r="H330" s="23" t="s">
        <v>135</v>
      </c>
      <c r="I330" s="23">
        <v>2004</v>
      </c>
      <c r="J330" s="64">
        <v>76.7</v>
      </c>
      <c r="K330" s="37" t="s">
        <v>925</v>
      </c>
      <c r="L330" s="119"/>
      <c r="M330" s="119"/>
      <c r="N330" s="67"/>
      <c r="O330" s="67"/>
      <c r="P330" s="67"/>
      <c r="Q330" s="67"/>
      <c r="R330" s="21"/>
      <c r="S330" s="36"/>
      <c r="T330" s="40"/>
      <c r="U330" s="40"/>
      <c r="V330" s="40"/>
      <c r="W330" s="40"/>
      <c r="X330" s="16"/>
    </row>
    <row r="331" spans="1:24" s="18" customFormat="1" ht="60" customHeight="1" x14ac:dyDescent="0.25">
      <c r="A331" s="21">
        <v>195</v>
      </c>
      <c r="B331" s="88" t="s">
        <v>1345</v>
      </c>
      <c r="C331" s="88" t="s">
        <v>136</v>
      </c>
      <c r="D331" s="88" t="s">
        <v>1772</v>
      </c>
      <c r="E331" s="88" t="s">
        <v>1818</v>
      </c>
      <c r="F331" s="191" t="s">
        <v>1747</v>
      </c>
      <c r="G331" s="88"/>
      <c r="H331" s="23" t="s">
        <v>137</v>
      </c>
      <c r="I331" s="23">
        <v>2004</v>
      </c>
      <c r="J331" s="64">
        <v>76.7</v>
      </c>
      <c r="K331" s="37" t="s">
        <v>138</v>
      </c>
      <c r="L331" s="119"/>
      <c r="M331" s="119"/>
      <c r="N331" s="67"/>
      <c r="O331" s="67"/>
      <c r="P331" s="67"/>
      <c r="Q331" s="67"/>
      <c r="R331" s="21"/>
      <c r="S331" s="36"/>
      <c r="T331" s="40"/>
      <c r="U331" s="40"/>
      <c r="V331" s="40"/>
      <c r="W331" s="40"/>
      <c r="X331" s="16"/>
    </row>
    <row r="332" spans="1:24" s="18" customFormat="1" ht="48" customHeight="1" x14ac:dyDescent="0.25">
      <c r="A332" s="21">
        <v>196</v>
      </c>
      <c r="B332" s="88" t="s">
        <v>1345</v>
      </c>
      <c r="C332" s="88" t="s">
        <v>139</v>
      </c>
      <c r="D332" s="88" t="s">
        <v>1772</v>
      </c>
      <c r="E332" s="88" t="s">
        <v>1818</v>
      </c>
      <c r="F332" s="191" t="s">
        <v>1752</v>
      </c>
      <c r="G332" s="88"/>
      <c r="H332" s="23" t="s">
        <v>140</v>
      </c>
      <c r="I332" s="23">
        <v>2004</v>
      </c>
      <c r="J332" s="64">
        <v>76.7</v>
      </c>
      <c r="K332" s="37" t="s">
        <v>141</v>
      </c>
      <c r="L332" s="119"/>
      <c r="M332" s="119"/>
      <c r="N332" s="67"/>
      <c r="O332" s="67"/>
      <c r="P332" s="67"/>
      <c r="Q332" s="67"/>
      <c r="R332" s="21"/>
      <c r="S332" s="36"/>
      <c r="T332" s="40"/>
      <c r="U332" s="40"/>
      <c r="V332" s="40"/>
      <c r="W332" s="40"/>
      <c r="X332" s="16"/>
    </row>
    <row r="333" spans="1:24" s="18" customFormat="1" ht="52.5" customHeight="1" x14ac:dyDescent="0.25">
      <c r="A333" s="21">
        <v>197</v>
      </c>
      <c r="B333" s="88" t="s">
        <v>1345</v>
      </c>
      <c r="C333" s="88" t="s">
        <v>142</v>
      </c>
      <c r="D333" s="88" t="s">
        <v>1772</v>
      </c>
      <c r="E333" s="88" t="s">
        <v>1818</v>
      </c>
      <c r="F333" s="191" t="s">
        <v>1754</v>
      </c>
      <c r="G333" s="88"/>
      <c r="H333" s="23" t="s">
        <v>143</v>
      </c>
      <c r="I333" s="23">
        <v>2004</v>
      </c>
      <c r="J333" s="64">
        <v>76.7</v>
      </c>
      <c r="K333" s="37" t="s">
        <v>144</v>
      </c>
      <c r="L333" s="119"/>
      <c r="M333" s="119"/>
      <c r="N333" s="67"/>
      <c r="O333" s="67"/>
      <c r="P333" s="67"/>
      <c r="Q333" s="67"/>
      <c r="R333" s="21"/>
      <c r="S333" s="36"/>
      <c r="T333" s="40"/>
      <c r="U333" s="40"/>
      <c r="V333" s="40"/>
      <c r="W333" s="40"/>
      <c r="X333" s="16"/>
    </row>
    <row r="334" spans="1:24" s="18" customFormat="1" ht="56.25" customHeight="1" x14ac:dyDescent="0.25">
      <c r="A334" s="21">
        <v>198</v>
      </c>
      <c r="B334" s="88" t="s">
        <v>1345</v>
      </c>
      <c r="C334" s="88" t="s">
        <v>145</v>
      </c>
      <c r="D334" s="88" t="s">
        <v>1772</v>
      </c>
      <c r="E334" s="88" t="s">
        <v>1819</v>
      </c>
      <c r="F334" s="191" t="s">
        <v>1758</v>
      </c>
      <c r="G334" s="88"/>
      <c r="H334" s="23" t="s">
        <v>146</v>
      </c>
      <c r="I334" s="23">
        <v>2003</v>
      </c>
      <c r="J334" s="64">
        <v>78.099999999999994</v>
      </c>
      <c r="K334" s="37"/>
      <c r="L334" s="119"/>
      <c r="M334" s="119"/>
      <c r="N334" s="66"/>
      <c r="O334" s="66"/>
      <c r="P334" s="66"/>
      <c r="Q334" s="66"/>
      <c r="R334" s="21"/>
      <c r="S334" s="36"/>
      <c r="T334" s="40"/>
      <c r="U334" s="40"/>
      <c r="V334" s="40"/>
      <c r="W334" s="40"/>
      <c r="X334" s="16"/>
    </row>
    <row r="335" spans="1:24" s="18" customFormat="1" ht="57.75" customHeight="1" x14ac:dyDescent="0.25">
      <c r="A335" s="21">
        <v>199</v>
      </c>
      <c r="B335" s="88" t="s">
        <v>1345</v>
      </c>
      <c r="C335" s="88" t="s">
        <v>147</v>
      </c>
      <c r="D335" s="88" t="s">
        <v>1772</v>
      </c>
      <c r="E335" s="88" t="s">
        <v>1820</v>
      </c>
      <c r="F335" s="191" t="s">
        <v>1758</v>
      </c>
      <c r="G335" s="88"/>
      <c r="H335" s="23" t="s">
        <v>148</v>
      </c>
      <c r="I335" s="23">
        <v>1956</v>
      </c>
      <c r="J335" s="64">
        <v>24.9</v>
      </c>
      <c r="K335" s="37" t="s">
        <v>149</v>
      </c>
      <c r="L335" s="119"/>
      <c r="M335" s="119"/>
      <c r="N335" s="66"/>
      <c r="O335" s="66"/>
      <c r="P335" s="66"/>
      <c r="Q335" s="66"/>
      <c r="R335" s="21"/>
      <c r="S335" s="36"/>
      <c r="T335" s="40"/>
      <c r="U335" s="40"/>
      <c r="V335" s="40"/>
      <c r="W335" s="40"/>
      <c r="X335" s="16"/>
    </row>
    <row r="336" spans="1:24" s="18" customFormat="1" ht="56.25" customHeight="1" x14ac:dyDescent="0.25">
      <c r="A336" s="21">
        <v>200</v>
      </c>
      <c r="B336" s="88" t="s">
        <v>1345</v>
      </c>
      <c r="C336" s="88" t="s">
        <v>150</v>
      </c>
      <c r="D336" s="88" t="s">
        <v>1774</v>
      </c>
      <c r="E336" s="88" t="s">
        <v>1820</v>
      </c>
      <c r="F336" s="191" t="s">
        <v>1749</v>
      </c>
      <c r="G336" s="88"/>
      <c r="H336" s="23" t="s">
        <v>151</v>
      </c>
      <c r="I336" s="23">
        <v>1967</v>
      </c>
      <c r="J336" s="64">
        <v>29.9</v>
      </c>
      <c r="K336" s="37" t="s">
        <v>1026</v>
      </c>
      <c r="L336" s="119"/>
      <c r="M336" s="119"/>
      <c r="N336" s="66"/>
      <c r="O336" s="66"/>
      <c r="P336" s="66"/>
      <c r="Q336" s="66"/>
      <c r="R336" s="21"/>
      <c r="S336" s="36"/>
      <c r="T336" s="40"/>
      <c r="U336" s="40"/>
      <c r="V336" s="40"/>
      <c r="W336" s="40"/>
      <c r="X336" s="16"/>
    </row>
    <row r="337" spans="1:24" s="18" customFormat="1" ht="59.25" customHeight="1" x14ac:dyDescent="0.25">
      <c r="A337" s="21">
        <v>201</v>
      </c>
      <c r="B337" s="88" t="s">
        <v>851</v>
      </c>
      <c r="C337" s="88" t="s">
        <v>1027</v>
      </c>
      <c r="D337" s="88" t="s">
        <v>1774</v>
      </c>
      <c r="E337" s="88" t="s">
        <v>1820</v>
      </c>
      <c r="F337" s="191" t="s">
        <v>1751</v>
      </c>
      <c r="G337" s="88">
        <v>1.2</v>
      </c>
      <c r="H337" s="23" t="s">
        <v>1028</v>
      </c>
      <c r="I337" s="23">
        <v>1958</v>
      </c>
      <c r="J337" s="64">
        <v>20.9</v>
      </c>
      <c r="K337" s="37" t="s">
        <v>1029</v>
      </c>
      <c r="L337" s="119"/>
      <c r="M337" s="119"/>
      <c r="N337" s="66"/>
      <c r="O337" s="66"/>
      <c r="P337" s="66"/>
      <c r="Q337" s="66"/>
      <c r="R337" s="21"/>
      <c r="S337" s="36"/>
      <c r="T337" s="40"/>
      <c r="U337" s="40"/>
      <c r="V337" s="40"/>
      <c r="W337" s="40"/>
      <c r="X337" s="16"/>
    </row>
    <row r="338" spans="1:24" s="18" customFormat="1" ht="59.25" customHeight="1" x14ac:dyDescent="0.25">
      <c r="A338" s="21">
        <v>202</v>
      </c>
      <c r="B338" s="88" t="s">
        <v>851</v>
      </c>
      <c r="C338" s="88" t="s">
        <v>1030</v>
      </c>
      <c r="D338" s="88" t="s">
        <v>1774</v>
      </c>
      <c r="E338" s="88" t="s">
        <v>1820</v>
      </c>
      <c r="F338" s="191" t="s">
        <v>1757</v>
      </c>
      <c r="G338" s="88">
        <v>1.2</v>
      </c>
      <c r="H338" s="23" t="s">
        <v>1031</v>
      </c>
      <c r="I338" s="23">
        <v>1958</v>
      </c>
      <c r="J338" s="64">
        <v>23.5</v>
      </c>
      <c r="K338" s="37" t="s">
        <v>1032</v>
      </c>
      <c r="L338" s="119"/>
      <c r="M338" s="119"/>
      <c r="N338" s="66"/>
      <c r="O338" s="66"/>
      <c r="P338" s="66"/>
      <c r="Q338" s="66"/>
      <c r="R338" s="21"/>
      <c r="S338" s="36"/>
      <c r="T338" s="40"/>
      <c r="U338" s="40"/>
      <c r="V338" s="40"/>
      <c r="W338" s="40"/>
      <c r="X338" s="16"/>
    </row>
    <row r="339" spans="1:24" s="18" customFormat="1" ht="57" customHeight="1" x14ac:dyDescent="0.25">
      <c r="A339" s="21">
        <v>203</v>
      </c>
      <c r="B339" s="88" t="s">
        <v>851</v>
      </c>
      <c r="C339" s="88" t="s">
        <v>1033</v>
      </c>
      <c r="D339" s="88" t="s">
        <v>1774</v>
      </c>
      <c r="E339" s="88" t="s">
        <v>1820</v>
      </c>
      <c r="F339" s="191" t="s">
        <v>1743</v>
      </c>
      <c r="G339" s="88">
        <v>1.2</v>
      </c>
      <c r="H339" s="23" t="s">
        <v>1034</v>
      </c>
      <c r="I339" s="23">
        <v>1958</v>
      </c>
      <c r="J339" s="64">
        <v>46.9</v>
      </c>
      <c r="K339" s="37"/>
      <c r="L339" s="119"/>
      <c r="M339" s="119"/>
      <c r="N339" s="66"/>
      <c r="O339" s="66"/>
      <c r="P339" s="66"/>
      <c r="Q339" s="66"/>
      <c r="R339" s="21"/>
      <c r="S339" s="36"/>
      <c r="T339" s="40"/>
      <c r="U339" s="40"/>
      <c r="V339" s="40"/>
      <c r="W339" s="40"/>
      <c r="X339" s="16"/>
    </row>
    <row r="340" spans="1:24" s="18" customFormat="1" ht="53.25" customHeight="1" x14ac:dyDescent="0.25">
      <c r="A340" s="21">
        <v>204</v>
      </c>
      <c r="B340" s="88" t="s">
        <v>851</v>
      </c>
      <c r="C340" s="88" t="s">
        <v>1035</v>
      </c>
      <c r="D340" s="88" t="s">
        <v>1774</v>
      </c>
      <c r="E340" s="88" t="s">
        <v>1820</v>
      </c>
      <c r="F340" s="191" t="s">
        <v>1744</v>
      </c>
      <c r="G340" s="88">
        <v>1.2</v>
      </c>
      <c r="H340" s="23" t="s">
        <v>1036</v>
      </c>
      <c r="I340" s="23">
        <v>1958</v>
      </c>
      <c r="J340" s="64">
        <v>21.6</v>
      </c>
      <c r="K340" s="37" t="s">
        <v>1037</v>
      </c>
      <c r="L340" s="119"/>
      <c r="M340" s="119"/>
      <c r="N340" s="66"/>
      <c r="O340" s="66"/>
      <c r="P340" s="66"/>
      <c r="Q340" s="66"/>
      <c r="R340" s="21"/>
      <c r="S340" s="36"/>
      <c r="T340" s="40"/>
      <c r="U340" s="40"/>
      <c r="V340" s="40"/>
      <c r="W340" s="40"/>
      <c r="X340" s="16"/>
    </row>
    <row r="341" spans="1:24" s="18" customFormat="1" ht="62.25" customHeight="1" x14ac:dyDescent="0.25">
      <c r="A341" s="21">
        <v>205</v>
      </c>
      <c r="B341" s="88" t="s">
        <v>851</v>
      </c>
      <c r="C341" s="88" t="s">
        <v>1038</v>
      </c>
      <c r="D341" s="88" t="s">
        <v>1774</v>
      </c>
      <c r="E341" s="88" t="s">
        <v>1820</v>
      </c>
      <c r="F341" s="191" t="s">
        <v>1745</v>
      </c>
      <c r="G341" s="88">
        <v>1.2</v>
      </c>
      <c r="H341" s="23" t="s">
        <v>1039</v>
      </c>
      <c r="I341" s="23">
        <v>1958</v>
      </c>
      <c r="J341" s="64">
        <v>20.100000000000001</v>
      </c>
      <c r="K341" s="37" t="s">
        <v>1040</v>
      </c>
      <c r="L341" s="119"/>
      <c r="M341" s="119"/>
      <c r="N341" s="66"/>
      <c r="O341" s="66"/>
      <c r="P341" s="66"/>
      <c r="Q341" s="66"/>
      <c r="R341" s="21"/>
      <c r="S341" s="36"/>
      <c r="T341" s="40"/>
      <c r="U341" s="40"/>
      <c r="V341" s="40"/>
      <c r="W341" s="40"/>
      <c r="X341" s="16"/>
    </row>
    <row r="342" spans="1:24" s="18" customFormat="1" ht="62.25" customHeight="1" x14ac:dyDescent="0.25">
      <c r="A342" s="21">
        <v>206</v>
      </c>
      <c r="B342" s="88" t="s">
        <v>851</v>
      </c>
      <c r="C342" s="88" t="s">
        <v>1041</v>
      </c>
      <c r="D342" s="88" t="s">
        <v>1774</v>
      </c>
      <c r="E342" s="88" t="s">
        <v>1820</v>
      </c>
      <c r="F342" s="191" t="s">
        <v>1746</v>
      </c>
      <c r="G342" s="88">
        <v>1.2</v>
      </c>
      <c r="H342" s="23" t="s">
        <v>1042</v>
      </c>
      <c r="I342" s="23">
        <v>1958</v>
      </c>
      <c r="J342" s="64">
        <v>21.6</v>
      </c>
      <c r="K342" s="37" t="s">
        <v>1043</v>
      </c>
      <c r="L342" s="119"/>
      <c r="M342" s="119"/>
      <c r="N342" s="66"/>
      <c r="O342" s="66"/>
      <c r="P342" s="66"/>
      <c r="Q342" s="66"/>
      <c r="R342" s="21"/>
      <c r="S342" s="36"/>
      <c r="T342" s="40"/>
      <c r="U342" s="40"/>
      <c r="V342" s="40"/>
      <c r="W342" s="40"/>
      <c r="X342" s="16"/>
    </row>
    <row r="343" spans="1:24" s="18" customFormat="1" ht="48" customHeight="1" x14ac:dyDescent="0.25">
      <c r="A343" s="21">
        <v>207</v>
      </c>
      <c r="B343" s="88" t="s">
        <v>851</v>
      </c>
      <c r="C343" s="88" t="s">
        <v>1044</v>
      </c>
      <c r="D343" s="88" t="s">
        <v>1774</v>
      </c>
      <c r="E343" s="88" t="s">
        <v>1820</v>
      </c>
      <c r="F343" s="191" t="s">
        <v>1747</v>
      </c>
      <c r="G343" s="88">
        <v>1.2</v>
      </c>
      <c r="H343" s="23" t="s">
        <v>1045</v>
      </c>
      <c r="I343" s="23">
        <v>1958</v>
      </c>
      <c r="J343" s="64">
        <v>22.6</v>
      </c>
      <c r="K343" s="37" t="s">
        <v>1046</v>
      </c>
      <c r="L343" s="119"/>
      <c r="M343" s="119"/>
      <c r="N343" s="66"/>
      <c r="O343" s="66"/>
      <c r="P343" s="66"/>
      <c r="Q343" s="66"/>
      <c r="R343" s="21"/>
      <c r="S343" s="36"/>
      <c r="T343" s="40"/>
      <c r="U343" s="40"/>
      <c r="V343" s="40"/>
      <c r="W343" s="40"/>
      <c r="X343" s="16"/>
    </row>
    <row r="344" spans="1:24" s="18" customFormat="1" ht="57" customHeight="1" x14ac:dyDescent="0.25">
      <c r="A344" s="21">
        <v>208</v>
      </c>
      <c r="B344" s="88" t="s">
        <v>168</v>
      </c>
      <c r="C344" s="88" t="s">
        <v>169</v>
      </c>
      <c r="D344" s="88" t="s">
        <v>1774</v>
      </c>
      <c r="E344" s="88" t="s">
        <v>1820</v>
      </c>
      <c r="F344" s="191" t="s">
        <v>1748</v>
      </c>
      <c r="G344" s="88">
        <v>2</v>
      </c>
      <c r="H344" s="23" t="s">
        <v>170</v>
      </c>
      <c r="I344" s="23">
        <v>1958</v>
      </c>
      <c r="J344" s="64">
        <v>47.2</v>
      </c>
      <c r="K344" s="37" t="s">
        <v>171</v>
      </c>
      <c r="L344" s="119"/>
      <c r="M344" s="119"/>
      <c r="N344" s="66"/>
      <c r="O344" s="66"/>
      <c r="P344" s="66"/>
      <c r="Q344" s="66"/>
      <c r="R344" s="21"/>
      <c r="S344" s="36"/>
      <c r="T344" s="40"/>
      <c r="U344" s="40"/>
      <c r="V344" s="40"/>
      <c r="W344" s="40"/>
      <c r="X344" s="16"/>
    </row>
    <row r="345" spans="1:24" s="18" customFormat="1" ht="51" customHeight="1" x14ac:dyDescent="0.25">
      <c r="A345" s="21">
        <v>209</v>
      </c>
      <c r="B345" s="88" t="s">
        <v>168</v>
      </c>
      <c r="C345" s="88" t="s">
        <v>172</v>
      </c>
      <c r="D345" s="88" t="s">
        <v>1774</v>
      </c>
      <c r="E345" s="88" t="s">
        <v>1820</v>
      </c>
      <c r="F345" s="191" t="s">
        <v>1752</v>
      </c>
      <c r="G345" s="88">
        <v>2</v>
      </c>
      <c r="H345" s="23" t="s">
        <v>173</v>
      </c>
      <c r="I345" s="23">
        <v>1958</v>
      </c>
      <c r="J345" s="64">
        <v>22.4</v>
      </c>
      <c r="K345" s="37" t="s">
        <v>174</v>
      </c>
      <c r="L345" s="119"/>
      <c r="M345" s="119"/>
      <c r="N345" s="66"/>
      <c r="O345" s="66"/>
      <c r="P345" s="66"/>
      <c r="Q345" s="66"/>
      <c r="R345" s="21"/>
      <c r="S345" s="36"/>
      <c r="T345" s="40"/>
      <c r="U345" s="40"/>
      <c r="V345" s="40"/>
      <c r="W345" s="40"/>
      <c r="X345" s="16"/>
    </row>
    <row r="346" spans="1:24" s="18" customFormat="1" ht="52.5" customHeight="1" x14ac:dyDescent="0.25">
      <c r="A346" s="21">
        <v>210</v>
      </c>
      <c r="B346" s="88" t="s">
        <v>851</v>
      </c>
      <c r="C346" s="88" t="s">
        <v>175</v>
      </c>
      <c r="D346" s="88" t="s">
        <v>1774</v>
      </c>
      <c r="E346" s="88" t="s">
        <v>1820</v>
      </c>
      <c r="F346" s="191" t="s">
        <v>1753</v>
      </c>
      <c r="G346" s="88">
        <v>1.2</v>
      </c>
      <c r="H346" s="23" t="s">
        <v>176</v>
      </c>
      <c r="I346" s="23">
        <v>1958</v>
      </c>
      <c r="J346" s="64">
        <v>48.6</v>
      </c>
      <c r="K346" s="37" t="s">
        <v>177</v>
      </c>
      <c r="L346" s="119"/>
      <c r="M346" s="119"/>
      <c r="N346" s="66"/>
      <c r="O346" s="66"/>
      <c r="P346" s="66"/>
      <c r="Q346" s="66"/>
      <c r="R346" s="21"/>
      <c r="S346" s="36"/>
      <c r="T346" s="40"/>
      <c r="U346" s="40"/>
      <c r="V346" s="40"/>
      <c r="W346" s="40"/>
      <c r="X346" s="16"/>
    </row>
    <row r="347" spans="1:24" s="18" customFormat="1" ht="54" customHeight="1" x14ac:dyDescent="0.25">
      <c r="A347" s="21">
        <v>211</v>
      </c>
      <c r="B347" s="88" t="s">
        <v>1345</v>
      </c>
      <c r="C347" s="88" t="s">
        <v>178</v>
      </c>
      <c r="D347" s="88" t="s">
        <v>1774</v>
      </c>
      <c r="E347" s="88" t="s">
        <v>1820</v>
      </c>
      <c r="F347" s="191" t="s">
        <v>1755</v>
      </c>
      <c r="G347" s="88"/>
      <c r="H347" s="23" t="s">
        <v>179</v>
      </c>
      <c r="I347" s="23">
        <v>1958</v>
      </c>
      <c r="J347" s="64">
        <v>22</v>
      </c>
      <c r="K347" s="37" t="s">
        <v>180</v>
      </c>
      <c r="L347" s="119"/>
      <c r="M347" s="119"/>
      <c r="N347" s="66"/>
      <c r="O347" s="66"/>
      <c r="P347" s="66"/>
      <c r="Q347" s="66"/>
      <c r="R347" s="21"/>
      <c r="S347" s="36"/>
      <c r="T347" s="40"/>
      <c r="U347" s="40"/>
      <c r="V347" s="40"/>
      <c r="W347" s="40"/>
      <c r="X347" s="16"/>
    </row>
    <row r="348" spans="1:24" s="18" customFormat="1" ht="57.75" customHeight="1" x14ac:dyDescent="0.25">
      <c r="A348" s="21">
        <v>212</v>
      </c>
      <c r="B348" s="88" t="s">
        <v>851</v>
      </c>
      <c r="C348" s="88" t="s">
        <v>181</v>
      </c>
      <c r="D348" s="88" t="s">
        <v>1774</v>
      </c>
      <c r="E348" s="88" t="s">
        <v>1820</v>
      </c>
      <c r="F348" s="191" t="s">
        <v>1800</v>
      </c>
      <c r="G348" s="88">
        <v>1.2</v>
      </c>
      <c r="H348" s="23" t="s">
        <v>182</v>
      </c>
      <c r="I348" s="23">
        <v>1958</v>
      </c>
      <c r="J348" s="64">
        <v>42.6</v>
      </c>
      <c r="K348" s="37" t="s">
        <v>183</v>
      </c>
      <c r="L348" s="119"/>
      <c r="M348" s="119"/>
      <c r="N348" s="66"/>
      <c r="O348" s="66"/>
      <c r="P348" s="66"/>
      <c r="Q348" s="66"/>
      <c r="R348" s="21"/>
      <c r="S348" s="36"/>
      <c r="T348" s="40"/>
      <c r="U348" s="40"/>
      <c r="V348" s="40"/>
      <c r="W348" s="40"/>
      <c r="X348" s="16"/>
    </row>
    <row r="349" spans="1:24" s="18" customFormat="1" ht="55.5" customHeight="1" x14ac:dyDescent="0.25">
      <c r="A349" s="21">
        <v>213</v>
      </c>
      <c r="B349" s="88" t="s">
        <v>851</v>
      </c>
      <c r="C349" s="88" t="s">
        <v>184</v>
      </c>
      <c r="D349" s="88" t="s">
        <v>1774</v>
      </c>
      <c r="E349" s="88" t="s">
        <v>1820</v>
      </c>
      <c r="F349" s="191" t="s">
        <v>1846</v>
      </c>
      <c r="G349" s="88">
        <v>1.2</v>
      </c>
      <c r="H349" s="23" t="s">
        <v>185</v>
      </c>
      <c r="I349" s="23">
        <v>1958</v>
      </c>
      <c r="J349" s="64">
        <v>22</v>
      </c>
      <c r="K349" s="37" t="s">
        <v>186</v>
      </c>
      <c r="L349" s="119"/>
      <c r="M349" s="119"/>
      <c r="N349" s="66"/>
      <c r="O349" s="66"/>
      <c r="P349" s="66"/>
      <c r="Q349" s="66"/>
      <c r="R349" s="21"/>
      <c r="S349" s="36"/>
      <c r="T349" s="40"/>
      <c r="U349" s="40"/>
      <c r="V349" s="40"/>
      <c r="W349" s="40"/>
      <c r="X349" s="16"/>
    </row>
    <row r="350" spans="1:24" s="18" customFormat="1" ht="48.75" customHeight="1" x14ac:dyDescent="0.25">
      <c r="A350" s="21">
        <v>214</v>
      </c>
      <c r="B350" s="88" t="s">
        <v>1345</v>
      </c>
      <c r="C350" s="88" t="s">
        <v>187</v>
      </c>
      <c r="D350" s="88" t="s">
        <v>1774</v>
      </c>
      <c r="E350" s="88" t="s">
        <v>1791</v>
      </c>
      <c r="F350" s="191" t="s">
        <v>1810</v>
      </c>
      <c r="G350" s="88"/>
      <c r="H350" s="23" t="s">
        <v>188</v>
      </c>
      <c r="I350" s="23">
        <v>1959</v>
      </c>
      <c r="J350" s="64">
        <v>22.6</v>
      </c>
      <c r="K350" s="37" t="s">
        <v>189</v>
      </c>
      <c r="L350" s="119"/>
      <c r="M350" s="119"/>
      <c r="N350" s="66"/>
      <c r="O350" s="66"/>
      <c r="P350" s="66"/>
      <c r="Q350" s="66"/>
      <c r="R350" s="21"/>
      <c r="S350" s="36"/>
      <c r="T350" s="40"/>
      <c r="U350" s="40"/>
      <c r="V350" s="40"/>
      <c r="W350" s="40"/>
      <c r="X350" s="16"/>
    </row>
    <row r="351" spans="1:24" s="18" customFormat="1" ht="57" customHeight="1" x14ac:dyDescent="0.25">
      <c r="A351" s="21">
        <v>215</v>
      </c>
      <c r="B351" s="88" t="s">
        <v>1345</v>
      </c>
      <c r="C351" s="88" t="s">
        <v>190</v>
      </c>
      <c r="D351" s="88" t="s">
        <v>1774</v>
      </c>
      <c r="E351" s="88" t="s">
        <v>1791</v>
      </c>
      <c r="F351" s="191" t="s">
        <v>1809</v>
      </c>
      <c r="G351" s="88"/>
      <c r="H351" s="23" t="s">
        <v>191</v>
      </c>
      <c r="I351" s="23">
        <v>1958</v>
      </c>
      <c r="J351" s="64">
        <v>31.2</v>
      </c>
      <c r="K351" s="37"/>
      <c r="L351" s="119"/>
      <c r="M351" s="119"/>
      <c r="N351" s="66"/>
      <c r="O351" s="66"/>
      <c r="P351" s="66"/>
      <c r="Q351" s="66"/>
      <c r="R351" s="21"/>
      <c r="S351" s="36"/>
      <c r="T351" s="40"/>
      <c r="U351" s="40"/>
      <c r="V351" s="40"/>
      <c r="W351" s="40"/>
      <c r="X351" s="16"/>
    </row>
    <row r="352" spans="1:24" s="18" customFormat="1" ht="54" customHeight="1" x14ac:dyDescent="0.25">
      <c r="A352" s="21">
        <v>216</v>
      </c>
      <c r="B352" s="88" t="s">
        <v>851</v>
      </c>
      <c r="C352" s="88" t="s">
        <v>192</v>
      </c>
      <c r="D352" s="88" t="s">
        <v>1774</v>
      </c>
      <c r="E352" s="88" t="s">
        <v>1791</v>
      </c>
      <c r="F352" s="191" t="s">
        <v>1750</v>
      </c>
      <c r="G352" s="88">
        <v>1.2</v>
      </c>
      <c r="H352" s="23" t="s">
        <v>193</v>
      </c>
      <c r="I352" s="23">
        <v>1967</v>
      </c>
      <c r="J352" s="64">
        <v>46.9</v>
      </c>
      <c r="K352" s="37"/>
      <c r="L352" s="119"/>
      <c r="M352" s="119"/>
      <c r="N352" s="66"/>
      <c r="O352" s="66"/>
      <c r="P352" s="66"/>
      <c r="Q352" s="66"/>
      <c r="R352" s="21"/>
      <c r="S352" s="36"/>
      <c r="T352" s="40"/>
      <c r="U352" s="40"/>
      <c r="V352" s="40"/>
      <c r="W352" s="40"/>
      <c r="X352" s="16"/>
    </row>
    <row r="353" spans="1:24" s="18" customFormat="1" ht="59.25" customHeight="1" x14ac:dyDescent="0.25">
      <c r="A353" s="21">
        <v>217</v>
      </c>
      <c r="B353" s="88" t="s">
        <v>851</v>
      </c>
      <c r="C353" s="88" t="s">
        <v>194</v>
      </c>
      <c r="D353" s="88" t="s">
        <v>1774</v>
      </c>
      <c r="E353" s="88" t="s">
        <v>1791</v>
      </c>
      <c r="F353" s="191" t="s">
        <v>1757</v>
      </c>
      <c r="G353" s="88">
        <v>1.2</v>
      </c>
      <c r="H353" s="23" t="s">
        <v>195</v>
      </c>
      <c r="I353" s="23">
        <v>1958</v>
      </c>
      <c r="J353" s="64">
        <v>42</v>
      </c>
      <c r="K353" s="37" t="s">
        <v>196</v>
      </c>
      <c r="L353" s="119"/>
      <c r="M353" s="119"/>
      <c r="N353" s="66"/>
      <c r="O353" s="66"/>
      <c r="P353" s="66"/>
      <c r="Q353" s="66"/>
      <c r="R353" s="21"/>
      <c r="S353" s="36"/>
      <c r="T353" s="40"/>
      <c r="U353" s="40"/>
      <c r="V353" s="40"/>
      <c r="W353" s="40"/>
      <c r="X353" s="16"/>
    </row>
    <row r="354" spans="1:24" s="18" customFormat="1" ht="53.25" customHeight="1" x14ac:dyDescent="0.25">
      <c r="A354" s="21">
        <v>218</v>
      </c>
      <c r="B354" s="88" t="s">
        <v>851</v>
      </c>
      <c r="C354" s="88" t="s">
        <v>197</v>
      </c>
      <c r="D354" s="88" t="s">
        <v>1774</v>
      </c>
      <c r="E354" s="88" t="s">
        <v>1791</v>
      </c>
      <c r="F354" s="191" t="s">
        <v>1858</v>
      </c>
      <c r="G354" s="88">
        <v>1.2</v>
      </c>
      <c r="H354" s="23" t="s">
        <v>198</v>
      </c>
      <c r="I354" s="23">
        <v>1992</v>
      </c>
      <c r="J354" s="64">
        <v>127.5</v>
      </c>
      <c r="K354" s="37"/>
      <c r="L354" s="119"/>
      <c r="M354" s="119"/>
      <c r="N354" s="66"/>
      <c r="O354" s="66"/>
      <c r="P354" s="66"/>
      <c r="Q354" s="66"/>
      <c r="R354" s="21"/>
      <c r="S354" s="36"/>
      <c r="T354" s="40"/>
      <c r="U354" s="40"/>
      <c r="V354" s="40"/>
      <c r="W354" s="40"/>
      <c r="X354" s="16"/>
    </row>
    <row r="355" spans="1:24" s="18" customFormat="1" ht="48.75" customHeight="1" x14ac:dyDescent="0.25">
      <c r="A355" s="21">
        <v>219</v>
      </c>
      <c r="B355" s="88" t="s">
        <v>851</v>
      </c>
      <c r="C355" s="88" t="s">
        <v>199</v>
      </c>
      <c r="D355" s="88" t="s">
        <v>1774</v>
      </c>
      <c r="E355" s="88" t="s">
        <v>1791</v>
      </c>
      <c r="F355" s="191" t="s">
        <v>1804</v>
      </c>
      <c r="G355" s="88">
        <v>1.2</v>
      </c>
      <c r="H355" s="23" t="s">
        <v>200</v>
      </c>
      <c r="I355" s="23">
        <v>1992</v>
      </c>
      <c r="J355" s="64">
        <v>132.5</v>
      </c>
      <c r="K355" s="37"/>
      <c r="L355" s="119"/>
      <c r="M355" s="119"/>
      <c r="N355" s="66"/>
      <c r="O355" s="66"/>
      <c r="P355" s="66"/>
      <c r="Q355" s="66"/>
      <c r="R355" s="21"/>
      <c r="S355" s="36"/>
      <c r="T355" s="40"/>
      <c r="U355" s="40"/>
      <c r="V355" s="40"/>
      <c r="W355" s="40"/>
      <c r="X355" s="16"/>
    </row>
    <row r="356" spans="1:24" s="18" customFormat="1" ht="51.75" customHeight="1" x14ac:dyDescent="0.25">
      <c r="A356" s="21">
        <v>220</v>
      </c>
      <c r="B356" s="88" t="s">
        <v>1281</v>
      </c>
      <c r="C356" s="88" t="s">
        <v>1282</v>
      </c>
      <c r="D356" s="88" t="s">
        <v>1774</v>
      </c>
      <c r="E356" s="88" t="s">
        <v>1821</v>
      </c>
      <c r="F356" s="191" t="s">
        <v>1809</v>
      </c>
      <c r="G356" s="88">
        <v>1.2</v>
      </c>
      <c r="H356" s="23" t="s">
        <v>1283</v>
      </c>
      <c r="I356" s="23">
        <v>1958</v>
      </c>
      <c r="J356" s="64">
        <v>47.5</v>
      </c>
      <c r="K356" s="37" t="s">
        <v>1284</v>
      </c>
      <c r="L356" s="119"/>
      <c r="M356" s="119"/>
      <c r="N356" s="66"/>
      <c r="O356" s="66"/>
      <c r="P356" s="66"/>
      <c r="Q356" s="66"/>
      <c r="R356" s="21"/>
      <c r="S356" s="36"/>
      <c r="T356" s="40"/>
      <c r="U356" s="40"/>
      <c r="V356" s="40"/>
      <c r="W356" s="40"/>
      <c r="X356" s="16"/>
    </row>
    <row r="357" spans="1:24" s="18" customFormat="1" ht="57.75" customHeight="1" x14ac:dyDescent="0.25">
      <c r="A357" s="21">
        <v>221</v>
      </c>
      <c r="B357" s="88" t="s">
        <v>851</v>
      </c>
      <c r="C357" s="88" t="s">
        <v>1285</v>
      </c>
      <c r="D357" s="88" t="s">
        <v>1774</v>
      </c>
      <c r="E357" s="88" t="s">
        <v>1791</v>
      </c>
      <c r="F357" s="191" t="s">
        <v>1807</v>
      </c>
      <c r="G357" s="88">
        <v>1.2</v>
      </c>
      <c r="H357" s="23" t="s">
        <v>1286</v>
      </c>
      <c r="I357" s="23">
        <v>1958</v>
      </c>
      <c r="J357" s="64">
        <v>43.8</v>
      </c>
      <c r="K357" s="37" t="s">
        <v>1287</v>
      </c>
      <c r="L357" s="119"/>
      <c r="M357" s="119"/>
      <c r="N357" s="66"/>
      <c r="O357" s="66"/>
      <c r="P357" s="66"/>
      <c r="Q357" s="66"/>
      <c r="R357" s="21"/>
      <c r="S357" s="36"/>
      <c r="T357" s="40"/>
      <c r="U357" s="40"/>
      <c r="V357" s="40"/>
      <c r="W357" s="40"/>
      <c r="X357" s="16"/>
    </row>
    <row r="358" spans="1:24" s="18" customFormat="1" ht="55.5" customHeight="1" x14ac:dyDescent="0.25">
      <c r="A358" s="21">
        <v>222</v>
      </c>
      <c r="B358" s="88" t="s">
        <v>851</v>
      </c>
      <c r="C358" s="88" t="s">
        <v>213</v>
      </c>
      <c r="D358" s="88" t="s">
        <v>1774</v>
      </c>
      <c r="E358" s="88" t="s">
        <v>1791</v>
      </c>
      <c r="F358" s="191" t="s">
        <v>1848</v>
      </c>
      <c r="G358" s="88">
        <v>1.2</v>
      </c>
      <c r="H358" s="23" t="s">
        <v>214</v>
      </c>
      <c r="I358" s="23">
        <v>1958</v>
      </c>
      <c r="J358" s="64">
        <v>43.8</v>
      </c>
      <c r="K358" s="37" t="s">
        <v>215</v>
      </c>
      <c r="L358" s="119"/>
      <c r="M358" s="119"/>
      <c r="N358" s="66"/>
      <c r="O358" s="66"/>
      <c r="P358" s="66"/>
      <c r="Q358" s="66"/>
      <c r="R358" s="21"/>
      <c r="S358" s="36"/>
      <c r="T358" s="40"/>
      <c r="U358" s="40"/>
      <c r="V358" s="40"/>
      <c r="W358" s="40"/>
      <c r="X358" s="16"/>
    </row>
    <row r="359" spans="1:24" s="18" customFormat="1" ht="66" customHeight="1" x14ac:dyDescent="0.25">
      <c r="A359" s="21">
        <v>223</v>
      </c>
      <c r="B359" s="88" t="s">
        <v>1345</v>
      </c>
      <c r="C359" s="88" t="s">
        <v>216</v>
      </c>
      <c r="D359" s="88" t="s">
        <v>1774</v>
      </c>
      <c r="E359" s="88" t="s">
        <v>1791</v>
      </c>
      <c r="F359" s="191" t="s">
        <v>1753</v>
      </c>
      <c r="G359" s="88"/>
      <c r="H359" s="23" t="s">
        <v>217</v>
      </c>
      <c r="I359" s="23">
        <v>1958</v>
      </c>
      <c r="J359" s="64">
        <v>24.2</v>
      </c>
      <c r="K359" s="37" t="s">
        <v>218</v>
      </c>
      <c r="L359" s="119"/>
      <c r="M359" s="119"/>
      <c r="N359" s="66"/>
      <c r="O359" s="66"/>
      <c r="P359" s="66"/>
      <c r="Q359" s="66"/>
      <c r="R359" s="21"/>
      <c r="S359" s="36"/>
      <c r="T359" s="40"/>
      <c r="U359" s="40"/>
      <c r="V359" s="40"/>
      <c r="W359" s="40"/>
      <c r="X359" s="16"/>
    </row>
    <row r="360" spans="1:24" s="18" customFormat="1" ht="57" customHeight="1" x14ac:dyDescent="0.25">
      <c r="A360" s="21">
        <v>224</v>
      </c>
      <c r="B360" s="88" t="s">
        <v>851</v>
      </c>
      <c r="C360" s="88" t="s">
        <v>219</v>
      </c>
      <c r="D360" s="88" t="s">
        <v>1774</v>
      </c>
      <c r="E360" s="88" t="s">
        <v>1821</v>
      </c>
      <c r="F360" s="191" t="s">
        <v>1810</v>
      </c>
      <c r="G360" s="88">
        <v>1.2</v>
      </c>
      <c r="H360" s="23" t="s">
        <v>220</v>
      </c>
      <c r="I360" s="23">
        <v>1958</v>
      </c>
      <c r="J360" s="64">
        <v>44.6</v>
      </c>
      <c r="K360" s="37" t="s">
        <v>221</v>
      </c>
      <c r="L360" s="119"/>
      <c r="M360" s="119"/>
      <c r="N360" s="66"/>
      <c r="O360" s="66"/>
      <c r="P360" s="66"/>
      <c r="Q360" s="66"/>
      <c r="R360" s="21"/>
      <c r="S360" s="36"/>
      <c r="T360" s="40"/>
      <c r="U360" s="40"/>
      <c r="V360" s="40"/>
      <c r="W360" s="40"/>
      <c r="X360" s="16"/>
    </row>
    <row r="361" spans="1:24" s="18" customFormat="1" ht="65.25" customHeight="1" x14ac:dyDescent="0.25">
      <c r="A361" s="21">
        <v>225</v>
      </c>
      <c r="B361" s="88" t="s">
        <v>851</v>
      </c>
      <c r="C361" s="88" t="s">
        <v>222</v>
      </c>
      <c r="D361" s="88" t="s">
        <v>1774</v>
      </c>
      <c r="E361" s="88" t="s">
        <v>1821</v>
      </c>
      <c r="F361" s="191" t="s">
        <v>1749</v>
      </c>
      <c r="G361" s="88">
        <v>1.2</v>
      </c>
      <c r="H361" s="23" t="s">
        <v>223</v>
      </c>
      <c r="I361" s="23">
        <v>1958</v>
      </c>
      <c r="J361" s="64">
        <v>47.9</v>
      </c>
      <c r="K361" s="37" t="s">
        <v>224</v>
      </c>
      <c r="L361" s="119"/>
      <c r="M361" s="119"/>
      <c r="N361" s="66"/>
      <c r="O361" s="66"/>
      <c r="P361" s="66"/>
      <c r="Q361" s="66"/>
      <c r="R361" s="21"/>
      <c r="S361" s="36"/>
      <c r="T361" s="40"/>
      <c r="U361" s="40"/>
      <c r="V361" s="40"/>
      <c r="W361" s="40"/>
      <c r="X361" s="16"/>
    </row>
    <row r="362" spans="1:24" s="18" customFormat="1" ht="50.25" customHeight="1" x14ac:dyDescent="0.25">
      <c r="A362" s="21">
        <v>226</v>
      </c>
      <c r="B362" s="88" t="s">
        <v>1345</v>
      </c>
      <c r="C362" s="88" t="s">
        <v>225</v>
      </c>
      <c r="D362" s="88" t="s">
        <v>1774</v>
      </c>
      <c r="E362" s="88" t="s">
        <v>1821</v>
      </c>
      <c r="F362" s="191" t="s">
        <v>1750</v>
      </c>
      <c r="G362" s="88"/>
      <c r="H362" s="23" t="s">
        <v>226</v>
      </c>
      <c r="I362" s="23">
        <v>1958</v>
      </c>
      <c r="J362" s="64">
        <v>52.8</v>
      </c>
      <c r="K362" s="37" t="s">
        <v>227</v>
      </c>
      <c r="L362" s="119"/>
      <c r="M362" s="119"/>
      <c r="N362" s="66"/>
      <c r="O362" s="66"/>
      <c r="P362" s="66"/>
      <c r="Q362" s="66"/>
      <c r="R362" s="21"/>
      <c r="S362" s="36"/>
      <c r="T362" s="40"/>
      <c r="U362" s="40"/>
      <c r="V362" s="40"/>
      <c r="W362" s="40"/>
      <c r="X362" s="16"/>
    </row>
    <row r="363" spans="1:24" s="18" customFormat="1" ht="66.75" customHeight="1" x14ac:dyDescent="0.25">
      <c r="A363" s="21">
        <v>227</v>
      </c>
      <c r="B363" s="88" t="s">
        <v>1918</v>
      </c>
      <c r="C363" s="88" t="s">
        <v>228</v>
      </c>
      <c r="D363" s="88" t="s">
        <v>1774</v>
      </c>
      <c r="E363" s="88" t="s">
        <v>1821</v>
      </c>
      <c r="F363" s="191" t="s">
        <v>1758</v>
      </c>
      <c r="G363" s="88" t="s">
        <v>1917</v>
      </c>
      <c r="H363" s="23" t="s">
        <v>229</v>
      </c>
      <c r="I363" s="23">
        <v>1987</v>
      </c>
      <c r="J363" s="64">
        <v>832.3</v>
      </c>
      <c r="K363" s="37" t="s">
        <v>230</v>
      </c>
      <c r="L363" s="119"/>
      <c r="M363" s="119"/>
      <c r="N363" s="66"/>
      <c r="O363" s="66"/>
      <c r="P363" s="66"/>
      <c r="Q363" s="66"/>
      <c r="R363" s="21"/>
      <c r="S363" s="36"/>
      <c r="T363" s="40"/>
      <c r="U363" s="40"/>
      <c r="V363" s="40"/>
      <c r="W363" s="40"/>
      <c r="X363" s="16"/>
    </row>
    <row r="364" spans="1:24" s="18" customFormat="1" ht="68.25" customHeight="1" x14ac:dyDescent="0.25">
      <c r="A364" s="21">
        <v>228</v>
      </c>
      <c r="B364" s="88" t="s">
        <v>1919</v>
      </c>
      <c r="C364" s="88" t="s">
        <v>231</v>
      </c>
      <c r="D364" s="88" t="s">
        <v>1774</v>
      </c>
      <c r="E364" s="88" t="s">
        <v>1821</v>
      </c>
      <c r="F364" s="191" t="s">
        <v>1745</v>
      </c>
      <c r="G364" s="88" t="s">
        <v>1910</v>
      </c>
      <c r="H364" s="23" t="s">
        <v>232</v>
      </c>
      <c r="I364" s="23">
        <v>1968</v>
      </c>
      <c r="J364" s="64">
        <v>148.80000000000001</v>
      </c>
      <c r="K364" s="37" t="s">
        <v>233</v>
      </c>
      <c r="L364" s="119"/>
      <c r="M364" s="119"/>
      <c r="N364" s="66"/>
      <c r="O364" s="66"/>
      <c r="P364" s="66"/>
      <c r="Q364" s="66"/>
      <c r="R364" s="21"/>
      <c r="S364" s="36"/>
      <c r="T364" s="40"/>
      <c r="U364" s="40"/>
      <c r="V364" s="40"/>
      <c r="W364" s="40"/>
      <c r="X364" s="16"/>
    </row>
    <row r="365" spans="1:24" s="18" customFormat="1" ht="57" customHeight="1" x14ac:dyDescent="0.25">
      <c r="A365" s="21">
        <v>229</v>
      </c>
      <c r="B365" s="88" t="s">
        <v>1920</v>
      </c>
      <c r="C365" s="88" t="s">
        <v>234</v>
      </c>
      <c r="D365" s="88" t="s">
        <v>1774</v>
      </c>
      <c r="E365" s="88" t="s">
        <v>1821</v>
      </c>
      <c r="F365" s="191" t="s">
        <v>1746</v>
      </c>
      <c r="G365" s="88" t="s">
        <v>1910</v>
      </c>
      <c r="H365" s="23" t="s">
        <v>235</v>
      </c>
      <c r="I365" s="23">
        <v>1969</v>
      </c>
      <c r="J365" s="64">
        <v>147.4</v>
      </c>
      <c r="K365" s="37" t="s">
        <v>236</v>
      </c>
      <c r="L365" s="119"/>
      <c r="M365" s="119"/>
      <c r="N365" s="66"/>
      <c r="O365" s="66"/>
      <c r="P365" s="66"/>
      <c r="Q365" s="66"/>
      <c r="R365" s="21"/>
      <c r="S365" s="36"/>
      <c r="T365" s="40"/>
      <c r="U365" s="40"/>
      <c r="V365" s="40"/>
      <c r="W365" s="40"/>
      <c r="X365" s="16"/>
    </row>
    <row r="366" spans="1:24" s="18" customFormat="1" ht="50.25" customHeight="1" x14ac:dyDescent="0.25">
      <c r="A366" s="21">
        <v>230</v>
      </c>
      <c r="B366" s="88" t="s">
        <v>851</v>
      </c>
      <c r="C366" s="88" t="s">
        <v>237</v>
      </c>
      <c r="D366" s="88" t="s">
        <v>1774</v>
      </c>
      <c r="E366" s="88" t="s">
        <v>1821</v>
      </c>
      <c r="F366" s="191" t="s">
        <v>1747</v>
      </c>
      <c r="G366" s="88">
        <v>1.2</v>
      </c>
      <c r="H366" s="23" t="s">
        <v>238</v>
      </c>
      <c r="I366" s="23">
        <v>1967</v>
      </c>
      <c r="J366" s="64">
        <v>54.4</v>
      </c>
      <c r="K366" s="37" t="s">
        <v>239</v>
      </c>
      <c r="L366" s="119"/>
      <c r="M366" s="119"/>
      <c r="N366" s="66"/>
      <c r="O366" s="66"/>
      <c r="P366" s="66"/>
      <c r="Q366" s="66"/>
      <c r="R366" s="21"/>
      <c r="S366" s="36"/>
      <c r="T366" s="40"/>
      <c r="U366" s="40"/>
      <c r="V366" s="40"/>
      <c r="W366" s="40"/>
      <c r="X366" s="16"/>
    </row>
    <row r="367" spans="1:24" s="18" customFormat="1" ht="58.5" customHeight="1" x14ac:dyDescent="0.25">
      <c r="A367" s="21">
        <v>231</v>
      </c>
      <c r="B367" s="88" t="s">
        <v>1920</v>
      </c>
      <c r="C367" s="88" t="s">
        <v>240</v>
      </c>
      <c r="D367" s="88" t="s">
        <v>1774</v>
      </c>
      <c r="E367" s="88" t="s">
        <v>1821</v>
      </c>
      <c r="F367" s="191" t="s">
        <v>1801</v>
      </c>
      <c r="G367" s="88" t="s">
        <v>1910</v>
      </c>
      <c r="H367" s="23" t="s">
        <v>241</v>
      </c>
      <c r="I367" s="23">
        <v>1958</v>
      </c>
      <c r="J367" s="64">
        <v>90.2</v>
      </c>
      <c r="K367" s="37" t="s">
        <v>242</v>
      </c>
      <c r="L367" s="119"/>
      <c r="M367" s="119"/>
      <c r="N367" s="66"/>
      <c r="O367" s="66"/>
      <c r="P367" s="66"/>
      <c r="Q367" s="66"/>
      <c r="R367" s="21"/>
      <c r="S367" s="36"/>
      <c r="T367" s="40"/>
      <c r="U367" s="40"/>
      <c r="V367" s="40"/>
      <c r="W367" s="40"/>
      <c r="X367" s="16"/>
    </row>
    <row r="368" spans="1:24" s="18" customFormat="1" ht="72.75" customHeight="1" x14ac:dyDescent="0.25">
      <c r="A368" s="21">
        <v>232</v>
      </c>
      <c r="B368" s="88" t="s">
        <v>1920</v>
      </c>
      <c r="C368" s="88" t="s">
        <v>243</v>
      </c>
      <c r="D368" s="88" t="s">
        <v>1774</v>
      </c>
      <c r="E368" s="88" t="s">
        <v>1821</v>
      </c>
      <c r="F368" s="191" t="s">
        <v>1849</v>
      </c>
      <c r="G368" s="88" t="s">
        <v>1910</v>
      </c>
      <c r="H368" s="23" t="s">
        <v>244</v>
      </c>
      <c r="I368" s="23">
        <v>1958</v>
      </c>
      <c r="J368" s="64">
        <v>81.8</v>
      </c>
      <c r="K368" s="37" t="s">
        <v>245</v>
      </c>
      <c r="L368" s="119"/>
      <c r="M368" s="119"/>
      <c r="N368" s="66"/>
      <c r="O368" s="66"/>
      <c r="P368" s="66"/>
      <c r="Q368" s="66"/>
      <c r="R368" s="21"/>
      <c r="S368" s="36"/>
      <c r="T368" s="40"/>
      <c r="U368" s="40"/>
      <c r="V368" s="40"/>
      <c r="W368" s="40"/>
      <c r="X368" s="16"/>
    </row>
    <row r="369" spans="1:24" s="18" customFormat="1" ht="67.5" customHeight="1" x14ac:dyDescent="0.25">
      <c r="A369" s="21">
        <v>233</v>
      </c>
      <c r="B369" s="88" t="s">
        <v>1106</v>
      </c>
      <c r="C369" s="88" t="s">
        <v>246</v>
      </c>
      <c r="D369" s="88" t="s">
        <v>1774</v>
      </c>
      <c r="E369" s="88" t="s">
        <v>1821</v>
      </c>
      <c r="F369" s="191" t="s">
        <v>1848</v>
      </c>
      <c r="G369" s="88" t="s">
        <v>1910</v>
      </c>
      <c r="H369" s="23" t="s">
        <v>247</v>
      </c>
      <c r="I369" s="23">
        <v>1958</v>
      </c>
      <c r="J369" s="64">
        <v>87.6</v>
      </c>
      <c r="K369" s="37" t="s">
        <v>248</v>
      </c>
      <c r="L369" s="119"/>
      <c r="M369" s="119"/>
      <c r="N369" s="66"/>
      <c r="O369" s="66"/>
      <c r="P369" s="66"/>
      <c r="Q369" s="66"/>
      <c r="R369" s="21"/>
      <c r="S369" s="36"/>
      <c r="T369" s="40"/>
      <c r="U369" s="40"/>
      <c r="V369" s="40"/>
      <c r="W369" s="40"/>
      <c r="X369" s="16"/>
    </row>
    <row r="370" spans="1:24" s="18" customFormat="1" ht="53.25" customHeight="1" x14ac:dyDescent="0.25">
      <c r="A370" s="21">
        <v>234</v>
      </c>
      <c r="B370" s="88" t="s">
        <v>1345</v>
      </c>
      <c r="C370" s="88" t="s">
        <v>249</v>
      </c>
      <c r="D370" s="88" t="s">
        <v>1774</v>
      </c>
      <c r="E370" s="88" t="s">
        <v>1821</v>
      </c>
      <c r="F370" s="191" t="s">
        <v>1800</v>
      </c>
      <c r="G370" s="88"/>
      <c r="H370" s="23" t="s">
        <v>250</v>
      </c>
      <c r="I370" s="23">
        <v>1958</v>
      </c>
      <c r="J370" s="64">
        <v>20.3</v>
      </c>
      <c r="K370" s="37" t="s">
        <v>251</v>
      </c>
      <c r="L370" s="119"/>
      <c r="M370" s="119"/>
      <c r="N370" s="66"/>
      <c r="O370" s="66"/>
      <c r="P370" s="66"/>
      <c r="Q370" s="66"/>
      <c r="R370" s="21"/>
      <c r="S370" s="36"/>
      <c r="T370" s="40"/>
      <c r="U370" s="40"/>
      <c r="V370" s="40"/>
      <c r="W370" s="40"/>
      <c r="X370" s="16"/>
    </row>
    <row r="371" spans="1:24" s="18" customFormat="1" ht="65.25" customHeight="1" x14ac:dyDescent="0.25">
      <c r="A371" s="21">
        <v>235</v>
      </c>
      <c r="B371" s="88" t="s">
        <v>1345</v>
      </c>
      <c r="C371" s="88" t="s">
        <v>252</v>
      </c>
      <c r="D371" s="88" t="s">
        <v>1774</v>
      </c>
      <c r="E371" s="88" t="s">
        <v>1821</v>
      </c>
      <c r="F371" s="191" t="s">
        <v>1755</v>
      </c>
      <c r="G371" s="88"/>
      <c r="H371" s="23" t="s">
        <v>253</v>
      </c>
      <c r="I371" s="23">
        <v>1958</v>
      </c>
      <c r="J371" s="64">
        <v>20.3</v>
      </c>
      <c r="K371" s="37" t="s">
        <v>254</v>
      </c>
      <c r="L371" s="119"/>
      <c r="M371" s="119"/>
      <c r="N371" s="66"/>
      <c r="O371" s="66"/>
      <c r="P371" s="66"/>
      <c r="Q371" s="66"/>
      <c r="R371" s="21"/>
      <c r="S371" s="36"/>
      <c r="T371" s="40"/>
      <c r="U371" s="40"/>
      <c r="V371" s="40"/>
      <c r="W371" s="40"/>
      <c r="X371" s="16"/>
    </row>
    <row r="372" spans="1:24" s="18" customFormat="1" ht="53.25" customHeight="1" x14ac:dyDescent="0.25">
      <c r="A372" s="21">
        <v>236</v>
      </c>
      <c r="B372" s="88" t="s">
        <v>1345</v>
      </c>
      <c r="C372" s="88" t="s">
        <v>255</v>
      </c>
      <c r="D372" s="88" t="s">
        <v>1774</v>
      </c>
      <c r="E372" s="88" t="s">
        <v>1821</v>
      </c>
      <c r="F372" s="191" t="s">
        <v>1807</v>
      </c>
      <c r="G372" s="88"/>
      <c r="H372" s="23" t="s">
        <v>256</v>
      </c>
      <c r="I372" s="23">
        <v>1958</v>
      </c>
      <c r="J372" s="64">
        <v>19.600000000000001</v>
      </c>
      <c r="K372" s="37" t="s">
        <v>257</v>
      </c>
      <c r="L372" s="119"/>
      <c r="M372" s="119"/>
      <c r="N372" s="66"/>
      <c r="O372" s="66"/>
      <c r="P372" s="66"/>
      <c r="Q372" s="66"/>
      <c r="R372" s="21"/>
      <c r="S372" s="36"/>
      <c r="T372" s="40"/>
      <c r="U372" s="40"/>
      <c r="V372" s="40"/>
      <c r="W372" s="40"/>
      <c r="X372" s="16"/>
    </row>
    <row r="373" spans="1:24" s="18" customFormat="1" ht="55.5" customHeight="1" x14ac:dyDescent="0.25">
      <c r="A373" s="21">
        <v>237</v>
      </c>
      <c r="B373" s="88" t="s">
        <v>1345</v>
      </c>
      <c r="C373" s="88" t="s">
        <v>258</v>
      </c>
      <c r="D373" s="88" t="s">
        <v>1774</v>
      </c>
      <c r="E373" s="88" t="s">
        <v>1821</v>
      </c>
      <c r="F373" s="191" t="s">
        <v>1847</v>
      </c>
      <c r="G373" s="88"/>
      <c r="H373" s="23" t="s">
        <v>259</v>
      </c>
      <c r="I373" s="23">
        <v>1958</v>
      </c>
      <c r="J373" s="64">
        <v>19.399999999999999</v>
      </c>
      <c r="K373" s="37" t="s">
        <v>260</v>
      </c>
      <c r="L373" s="119"/>
      <c r="M373" s="119"/>
      <c r="N373" s="66"/>
      <c r="O373" s="66"/>
      <c r="P373" s="66"/>
      <c r="Q373" s="66"/>
      <c r="R373" s="21"/>
      <c r="S373" s="36"/>
      <c r="T373" s="40"/>
      <c r="U373" s="40"/>
      <c r="V373" s="40"/>
      <c r="W373" s="40"/>
      <c r="X373" s="16"/>
    </row>
    <row r="374" spans="1:24" s="18" customFormat="1" ht="55.5" customHeight="1" x14ac:dyDescent="0.25">
      <c r="A374" s="21">
        <v>238</v>
      </c>
      <c r="B374" s="88" t="s">
        <v>851</v>
      </c>
      <c r="C374" s="88" t="s">
        <v>261</v>
      </c>
      <c r="D374" s="88" t="s">
        <v>1774</v>
      </c>
      <c r="E374" s="88" t="s">
        <v>1821</v>
      </c>
      <c r="F374" s="191" t="s">
        <v>1846</v>
      </c>
      <c r="G374" s="88"/>
      <c r="H374" s="23" t="s">
        <v>262</v>
      </c>
      <c r="I374" s="23">
        <v>1958</v>
      </c>
      <c r="J374" s="64">
        <v>45.1</v>
      </c>
      <c r="K374" s="37" t="s">
        <v>263</v>
      </c>
      <c r="L374" s="119"/>
      <c r="M374" s="119"/>
      <c r="N374" s="66"/>
      <c r="O374" s="66"/>
      <c r="P374" s="66"/>
      <c r="Q374" s="66"/>
      <c r="R374" s="21"/>
      <c r="S374" s="36"/>
      <c r="T374" s="40"/>
      <c r="U374" s="40"/>
      <c r="V374" s="40"/>
      <c r="W374" s="40"/>
      <c r="X374" s="16"/>
    </row>
    <row r="375" spans="1:24" s="18" customFormat="1" ht="57" customHeight="1" x14ac:dyDescent="0.25">
      <c r="A375" s="21">
        <v>239</v>
      </c>
      <c r="B375" s="88" t="s">
        <v>1345</v>
      </c>
      <c r="C375" s="88" t="s">
        <v>264</v>
      </c>
      <c r="D375" s="88" t="s">
        <v>1774</v>
      </c>
      <c r="E375" s="88" t="s">
        <v>1821</v>
      </c>
      <c r="F375" s="191" t="s">
        <v>1753</v>
      </c>
      <c r="G375" s="88"/>
      <c r="H375" s="23" t="s">
        <v>265</v>
      </c>
      <c r="I375" s="23">
        <v>1958</v>
      </c>
      <c r="J375" s="64">
        <v>18.899999999999999</v>
      </c>
      <c r="K375" s="37" t="s">
        <v>266</v>
      </c>
      <c r="L375" s="119"/>
      <c r="M375" s="119"/>
      <c r="N375" s="66"/>
      <c r="O375" s="66"/>
      <c r="P375" s="66"/>
      <c r="Q375" s="66"/>
      <c r="R375" s="21"/>
      <c r="S375" s="36"/>
      <c r="T375" s="40"/>
      <c r="U375" s="40"/>
      <c r="V375" s="40"/>
      <c r="W375" s="40"/>
      <c r="X375" s="16"/>
    </row>
    <row r="376" spans="1:24" s="18" customFormat="1" ht="54" customHeight="1" x14ac:dyDescent="0.25">
      <c r="A376" s="21">
        <v>240</v>
      </c>
      <c r="B376" s="88" t="s">
        <v>851</v>
      </c>
      <c r="C376" s="88" t="s">
        <v>1130</v>
      </c>
      <c r="D376" s="88" t="s">
        <v>1774</v>
      </c>
      <c r="E376" s="88" t="s">
        <v>1821</v>
      </c>
      <c r="F376" s="191" t="s">
        <v>1754</v>
      </c>
      <c r="G376" s="88">
        <v>1.2</v>
      </c>
      <c r="H376" s="23" t="s">
        <v>1131</v>
      </c>
      <c r="I376" s="23">
        <v>1958</v>
      </c>
      <c r="J376" s="64">
        <v>20.9</v>
      </c>
      <c r="K376" s="37" t="s">
        <v>1132</v>
      </c>
      <c r="L376" s="119"/>
      <c r="M376" s="119"/>
      <c r="N376" s="67"/>
      <c r="O376" s="67"/>
      <c r="P376" s="67"/>
      <c r="Q376" s="67"/>
      <c r="R376" s="21"/>
      <c r="S376" s="36"/>
      <c r="T376" s="40"/>
      <c r="U376" s="40"/>
      <c r="V376" s="40"/>
      <c r="W376" s="40"/>
      <c r="X376" s="16"/>
    </row>
    <row r="377" spans="1:24" s="18" customFormat="1" ht="57" customHeight="1" x14ac:dyDescent="0.25">
      <c r="A377" s="21">
        <v>241</v>
      </c>
      <c r="B377" s="88" t="s">
        <v>1133</v>
      </c>
      <c r="C377" s="88" t="s">
        <v>1134</v>
      </c>
      <c r="D377" s="88" t="s">
        <v>1774</v>
      </c>
      <c r="E377" s="88" t="s">
        <v>1822</v>
      </c>
      <c r="F377" s="191" t="s">
        <v>1747</v>
      </c>
      <c r="G377" s="88" t="s">
        <v>1921</v>
      </c>
      <c r="H377" s="23" t="s">
        <v>1135</v>
      </c>
      <c r="I377" s="23">
        <v>2003</v>
      </c>
      <c r="J377" s="64">
        <v>76.599999999999994</v>
      </c>
      <c r="K377" s="158" t="s">
        <v>1136</v>
      </c>
      <c r="L377" s="67">
        <v>2434741</v>
      </c>
      <c r="M377" s="67">
        <v>2434741</v>
      </c>
      <c r="N377" s="67"/>
      <c r="O377" s="67"/>
      <c r="P377" s="67"/>
      <c r="Q377" s="67"/>
      <c r="R377" s="21"/>
      <c r="S377" s="36"/>
      <c r="T377" s="40"/>
      <c r="U377" s="40"/>
      <c r="V377" s="40"/>
      <c r="W377" s="40"/>
      <c r="X377" s="16"/>
    </row>
    <row r="378" spans="1:24" s="18" customFormat="1" ht="51.75" customHeight="1" x14ac:dyDescent="0.25">
      <c r="A378" s="21">
        <v>242</v>
      </c>
      <c r="B378" s="88" t="s">
        <v>1345</v>
      </c>
      <c r="C378" s="88" t="s">
        <v>1137</v>
      </c>
      <c r="D378" s="88" t="s">
        <v>1774</v>
      </c>
      <c r="E378" s="88" t="s">
        <v>1822</v>
      </c>
      <c r="F378" s="191" t="s">
        <v>1810</v>
      </c>
      <c r="G378" s="88"/>
      <c r="H378" s="23" t="s">
        <v>1138</v>
      </c>
      <c r="I378" s="23">
        <v>2003</v>
      </c>
      <c r="J378" s="64">
        <v>76.599999999999994</v>
      </c>
      <c r="K378" s="158" t="s">
        <v>1136</v>
      </c>
      <c r="L378" s="67">
        <v>2434741</v>
      </c>
      <c r="M378" s="67">
        <v>2434741</v>
      </c>
      <c r="N378" s="67"/>
      <c r="O378" s="67"/>
      <c r="P378" s="67"/>
      <c r="Q378" s="67"/>
      <c r="R378" s="21"/>
      <c r="S378" s="36"/>
      <c r="T378" s="40"/>
      <c r="U378" s="40"/>
      <c r="V378" s="40"/>
      <c r="W378" s="40"/>
      <c r="X378" s="16"/>
    </row>
    <row r="379" spans="1:24" s="18" customFormat="1" ht="63.75" customHeight="1" x14ac:dyDescent="0.25">
      <c r="A379" s="21">
        <v>243</v>
      </c>
      <c r="B379" s="88" t="s">
        <v>1345</v>
      </c>
      <c r="C379" s="88" t="s">
        <v>1139</v>
      </c>
      <c r="D379" s="88" t="s">
        <v>1774</v>
      </c>
      <c r="E379" s="88" t="s">
        <v>1822</v>
      </c>
      <c r="F379" s="191" t="s">
        <v>1748</v>
      </c>
      <c r="G379" s="88"/>
      <c r="H379" s="23" t="s">
        <v>1140</v>
      </c>
      <c r="I379" s="23">
        <v>2003</v>
      </c>
      <c r="J379" s="64">
        <v>76.599999999999994</v>
      </c>
      <c r="K379" s="158" t="s">
        <v>1136</v>
      </c>
      <c r="L379" s="67">
        <v>2434741</v>
      </c>
      <c r="M379" s="67">
        <v>2434741</v>
      </c>
      <c r="N379" s="67"/>
      <c r="O379" s="67"/>
      <c r="P379" s="67"/>
      <c r="Q379" s="67"/>
      <c r="R379" s="21"/>
      <c r="S379" s="36"/>
      <c r="T379" s="40"/>
      <c r="U379" s="40"/>
      <c r="V379" s="40"/>
      <c r="W379" s="40"/>
      <c r="X379" s="16"/>
    </row>
    <row r="380" spans="1:24" s="18" customFormat="1" ht="54" customHeight="1" x14ac:dyDescent="0.25">
      <c r="A380" s="21">
        <v>244</v>
      </c>
      <c r="B380" s="88" t="s">
        <v>1345</v>
      </c>
      <c r="C380" s="88" t="s">
        <v>1141</v>
      </c>
      <c r="D380" s="88" t="s">
        <v>1774</v>
      </c>
      <c r="E380" s="88" t="s">
        <v>1822</v>
      </c>
      <c r="F380" s="191" t="s">
        <v>1750</v>
      </c>
      <c r="G380" s="88"/>
      <c r="H380" s="23" t="s">
        <v>1142</v>
      </c>
      <c r="I380" s="23">
        <v>2003</v>
      </c>
      <c r="J380" s="64">
        <v>76.599999999999994</v>
      </c>
      <c r="K380" s="158" t="s">
        <v>1136</v>
      </c>
      <c r="L380" s="67">
        <v>2434741</v>
      </c>
      <c r="M380" s="67">
        <v>2434741</v>
      </c>
      <c r="N380" s="67"/>
      <c r="O380" s="67"/>
      <c r="P380" s="67"/>
      <c r="Q380" s="67"/>
      <c r="R380" s="21"/>
      <c r="S380" s="36"/>
      <c r="T380" s="40"/>
      <c r="U380" s="40"/>
      <c r="V380" s="162"/>
      <c r="W380" s="40"/>
      <c r="X380" s="16"/>
    </row>
    <row r="381" spans="1:24" s="18" customFormat="1" ht="51" customHeight="1" x14ac:dyDescent="0.25">
      <c r="A381" s="21">
        <v>245</v>
      </c>
      <c r="B381" s="88" t="s">
        <v>1345</v>
      </c>
      <c r="C381" s="88" t="s">
        <v>1143</v>
      </c>
      <c r="D381" s="88" t="s">
        <v>1774</v>
      </c>
      <c r="E381" s="88" t="s">
        <v>1822</v>
      </c>
      <c r="F381" s="191" t="s">
        <v>1752</v>
      </c>
      <c r="G381" s="88"/>
      <c r="H381" s="23" t="s">
        <v>1144</v>
      </c>
      <c r="I381" s="23">
        <v>2003</v>
      </c>
      <c r="J381" s="64">
        <v>76.599999999999994</v>
      </c>
      <c r="K381" s="158" t="s">
        <v>1136</v>
      </c>
      <c r="L381" s="67">
        <v>2434741</v>
      </c>
      <c r="M381" s="67">
        <v>2434741</v>
      </c>
      <c r="N381" s="67"/>
      <c r="O381" s="67"/>
      <c r="P381" s="67"/>
      <c r="Q381" s="67"/>
      <c r="R381" s="21"/>
      <c r="S381" s="36"/>
      <c r="T381" s="40"/>
      <c r="U381" s="40"/>
      <c r="V381" s="40"/>
      <c r="W381" s="40"/>
      <c r="X381" s="16"/>
    </row>
    <row r="382" spans="1:24" s="18" customFormat="1" ht="53.25" customHeight="1" x14ac:dyDescent="0.25">
      <c r="A382" s="21">
        <v>246</v>
      </c>
      <c r="B382" s="88" t="s">
        <v>1345</v>
      </c>
      <c r="C382" s="88" t="s">
        <v>1145</v>
      </c>
      <c r="D382" s="88" t="s">
        <v>1774</v>
      </c>
      <c r="E382" s="88" t="s">
        <v>1822</v>
      </c>
      <c r="F382" s="191" t="s">
        <v>1757</v>
      </c>
      <c r="G382" s="88"/>
      <c r="H382" s="23" t="s">
        <v>1146</v>
      </c>
      <c r="I382" s="23">
        <v>2003</v>
      </c>
      <c r="J382" s="64">
        <v>76.599999999999994</v>
      </c>
      <c r="K382" s="158" t="s">
        <v>1136</v>
      </c>
      <c r="L382" s="67">
        <v>2434741</v>
      </c>
      <c r="M382" s="67">
        <v>2434741</v>
      </c>
      <c r="N382" s="67"/>
      <c r="O382" s="67"/>
      <c r="P382" s="67"/>
      <c r="Q382" s="67"/>
      <c r="R382" s="21"/>
      <c r="S382" s="36"/>
      <c r="T382" s="40"/>
      <c r="U382" s="40"/>
      <c r="V382" s="40"/>
      <c r="W382" s="40"/>
      <c r="X382" s="16"/>
    </row>
    <row r="383" spans="1:24" s="18" customFormat="1" ht="52.5" customHeight="1" x14ac:dyDescent="0.25">
      <c r="A383" s="21">
        <v>247</v>
      </c>
      <c r="B383" s="88" t="s">
        <v>1345</v>
      </c>
      <c r="C383" s="88" t="s">
        <v>1147</v>
      </c>
      <c r="D383" s="88" t="s">
        <v>1774</v>
      </c>
      <c r="E383" s="88" t="s">
        <v>1822</v>
      </c>
      <c r="F383" s="191" t="s">
        <v>1753</v>
      </c>
      <c r="G383" s="88"/>
      <c r="H383" s="23" t="s">
        <v>1148</v>
      </c>
      <c r="I383" s="23">
        <v>2003</v>
      </c>
      <c r="J383" s="64">
        <v>76.599999999999994</v>
      </c>
      <c r="K383" s="158" t="s">
        <v>1136</v>
      </c>
      <c r="L383" s="67">
        <v>2434741</v>
      </c>
      <c r="M383" s="67">
        <v>2434741</v>
      </c>
      <c r="N383" s="67"/>
      <c r="O383" s="67"/>
      <c r="P383" s="67"/>
      <c r="Q383" s="67"/>
      <c r="R383" s="21"/>
      <c r="S383" s="36"/>
      <c r="T383" s="40"/>
      <c r="U383" s="40"/>
      <c r="V383" s="40"/>
      <c r="W383" s="40"/>
      <c r="X383" s="16"/>
    </row>
    <row r="384" spans="1:24" s="18" customFormat="1" ht="48.75" customHeight="1" x14ac:dyDescent="0.25">
      <c r="A384" s="21">
        <v>248</v>
      </c>
      <c r="B384" s="88" t="s">
        <v>1345</v>
      </c>
      <c r="C384" s="88" t="s">
        <v>1149</v>
      </c>
      <c r="D384" s="88" t="s">
        <v>1774</v>
      </c>
      <c r="E384" s="88" t="s">
        <v>1822</v>
      </c>
      <c r="F384" s="191" t="s">
        <v>1742</v>
      </c>
      <c r="G384" s="88"/>
      <c r="H384" s="23" t="s">
        <v>1150</v>
      </c>
      <c r="I384" s="23">
        <v>2003</v>
      </c>
      <c r="J384" s="64">
        <v>76.599999999999994</v>
      </c>
      <c r="K384" s="158" t="s">
        <v>1136</v>
      </c>
      <c r="L384" s="67">
        <v>2434741</v>
      </c>
      <c r="M384" s="67">
        <v>2434741</v>
      </c>
      <c r="N384" s="67"/>
      <c r="O384" s="67"/>
      <c r="P384" s="67"/>
      <c r="Q384" s="67"/>
      <c r="R384" s="21"/>
      <c r="S384" s="36"/>
      <c r="T384" s="40"/>
      <c r="U384" s="40"/>
      <c r="V384" s="40"/>
      <c r="W384" s="40"/>
      <c r="X384" s="16"/>
    </row>
    <row r="385" spans="1:24" s="18" customFormat="1" ht="56.25" customHeight="1" x14ac:dyDescent="0.25">
      <c r="A385" s="21">
        <v>249</v>
      </c>
      <c r="B385" s="88" t="s">
        <v>1345</v>
      </c>
      <c r="C385" s="88" t="s">
        <v>1151</v>
      </c>
      <c r="D385" s="88" t="s">
        <v>1774</v>
      </c>
      <c r="E385" s="88" t="s">
        <v>1822</v>
      </c>
      <c r="F385" s="191" t="s">
        <v>1755</v>
      </c>
      <c r="G385" s="88"/>
      <c r="H385" s="23" t="s">
        <v>1152</v>
      </c>
      <c r="I385" s="23">
        <v>2003</v>
      </c>
      <c r="J385" s="64">
        <v>76.599999999999994</v>
      </c>
      <c r="K385" s="158" t="s">
        <v>1136</v>
      </c>
      <c r="L385" s="67">
        <v>2434741</v>
      </c>
      <c r="M385" s="67">
        <v>2434741</v>
      </c>
      <c r="N385" s="67"/>
      <c r="O385" s="67"/>
      <c r="P385" s="67"/>
      <c r="Q385" s="67"/>
      <c r="R385" s="21"/>
      <c r="S385" s="36"/>
      <c r="T385" s="40"/>
      <c r="U385" s="40"/>
      <c r="V385" s="40"/>
      <c r="W385" s="40"/>
      <c r="X385" s="16"/>
    </row>
    <row r="386" spans="1:24" s="18" customFormat="1" ht="53.25" customHeight="1" x14ac:dyDescent="0.25">
      <c r="A386" s="21">
        <v>250</v>
      </c>
      <c r="B386" s="88" t="s">
        <v>1345</v>
      </c>
      <c r="C386" s="88" t="s">
        <v>1153</v>
      </c>
      <c r="D386" s="88" t="s">
        <v>1774</v>
      </c>
      <c r="E386" s="88" t="s">
        <v>1822</v>
      </c>
      <c r="F386" s="191" t="s">
        <v>1744</v>
      </c>
      <c r="G386" s="88"/>
      <c r="H386" s="23" t="s">
        <v>1154</v>
      </c>
      <c r="I386" s="23">
        <v>2003</v>
      </c>
      <c r="J386" s="64">
        <v>76.599999999999994</v>
      </c>
      <c r="K386" s="158" t="s">
        <v>1136</v>
      </c>
      <c r="L386" s="67">
        <v>2434741</v>
      </c>
      <c r="M386" s="67">
        <v>2434741</v>
      </c>
      <c r="N386" s="67"/>
      <c r="O386" s="67"/>
      <c r="P386" s="67"/>
      <c r="Q386" s="67"/>
      <c r="R386" s="21"/>
      <c r="S386" s="36"/>
      <c r="T386" s="40"/>
      <c r="U386" s="40"/>
      <c r="V386" s="40"/>
      <c r="W386" s="40"/>
      <c r="X386" s="16"/>
    </row>
    <row r="387" spans="1:24" s="18" customFormat="1" ht="52.5" customHeight="1" x14ac:dyDescent="0.25">
      <c r="A387" s="21">
        <v>251</v>
      </c>
      <c r="B387" s="88" t="s">
        <v>1345</v>
      </c>
      <c r="C387" s="88" t="s">
        <v>1155</v>
      </c>
      <c r="D387" s="88" t="s">
        <v>1774</v>
      </c>
      <c r="E387" s="88" t="s">
        <v>1822</v>
      </c>
      <c r="F387" s="191" t="s">
        <v>1846</v>
      </c>
      <c r="G387" s="88"/>
      <c r="H387" s="23" t="s">
        <v>1156</v>
      </c>
      <c r="I387" s="23">
        <v>2003</v>
      </c>
      <c r="J387" s="64">
        <v>76.599999999999994</v>
      </c>
      <c r="K387" s="158" t="s">
        <v>1136</v>
      </c>
      <c r="L387" s="67">
        <v>2434741</v>
      </c>
      <c r="M387" s="67">
        <v>2434741</v>
      </c>
      <c r="N387" s="67"/>
      <c r="O387" s="67"/>
      <c r="P387" s="67"/>
      <c r="Q387" s="67"/>
      <c r="R387" s="21"/>
      <c r="S387" s="36"/>
      <c r="T387" s="40"/>
      <c r="U387" s="40"/>
      <c r="V387" s="40"/>
      <c r="W387" s="40"/>
      <c r="X387" s="16"/>
    </row>
    <row r="388" spans="1:24" s="18" customFormat="1" ht="57" customHeight="1" x14ac:dyDescent="0.25">
      <c r="A388" s="21">
        <v>252</v>
      </c>
      <c r="B388" s="88" t="s">
        <v>1345</v>
      </c>
      <c r="C388" s="88" t="s">
        <v>1157</v>
      </c>
      <c r="D388" s="88" t="s">
        <v>1774</v>
      </c>
      <c r="E388" s="88" t="s">
        <v>1822</v>
      </c>
      <c r="F388" s="191" t="s">
        <v>1746</v>
      </c>
      <c r="G388" s="88"/>
      <c r="H388" s="23" t="s">
        <v>1158</v>
      </c>
      <c r="I388" s="23">
        <v>2003</v>
      </c>
      <c r="J388" s="64">
        <v>76.599999999999994</v>
      </c>
      <c r="K388" s="158" t="s">
        <v>1136</v>
      </c>
      <c r="L388" s="67">
        <v>2434741</v>
      </c>
      <c r="M388" s="67">
        <v>2434741</v>
      </c>
      <c r="N388" s="67"/>
      <c r="O388" s="67"/>
      <c r="P388" s="67"/>
      <c r="Q388" s="67"/>
      <c r="R388" s="21"/>
      <c r="S388" s="36"/>
      <c r="T388" s="40"/>
      <c r="U388" s="40"/>
      <c r="V388" s="40"/>
      <c r="W388" s="40"/>
      <c r="X388" s="16"/>
    </row>
    <row r="389" spans="1:24" s="18" customFormat="1" ht="54" customHeight="1" x14ac:dyDescent="0.25">
      <c r="A389" s="21">
        <v>253</v>
      </c>
      <c r="B389" s="88" t="s">
        <v>1345</v>
      </c>
      <c r="C389" s="88" t="s">
        <v>1114</v>
      </c>
      <c r="D389" s="88" t="s">
        <v>1774</v>
      </c>
      <c r="E389" s="88" t="s">
        <v>1821</v>
      </c>
      <c r="F389" s="191" t="s">
        <v>1815</v>
      </c>
      <c r="G389" s="88"/>
      <c r="H389" s="23" t="s">
        <v>1115</v>
      </c>
      <c r="I389" s="23">
        <v>2003</v>
      </c>
      <c r="J389" s="64">
        <v>76.599999999999994</v>
      </c>
      <c r="K389" s="158" t="s">
        <v>1136</v>
      </c>
      <c r="L389" s="67">
        <v>2434741.1800000002</v>
      </c>
      <c r="M389" s="67">
        <v>2434741.1800000002</v>
      </c>
      <c r="N389" s="67"/>
      <c r="O389" s="67"/>
      <c r="P389" s="67"/>
      <c r="Q389" s="67"/>
      <c r="R389" s="21"/>
      <c r="S389" s="36"/>
      <c r="T389" s="40"/>
      <c r="U389" s="40"/>
      <c r="V389" s="40"/>
      <c r="W389" s="40"/>
      <c r="X389" s="16"/>
    </row>
    <row r="390" spans="1:24" s="18" customFormat="1" ht="54.75" customHeight="1" x14ac:dyDescent="0.25">
      <c r="A390" s="21">
        <v>254</v>
      </c>
      <c r="B390" s="88" t="s">
        <v>1345</v>
      </c>
      <c r="C390" s="88" t="s">
        <v>1116</v>
      </c>
      <c r="D390" s="88" t="s">
        <v>1774</v>
      </c>
      <c r="E390" s="88" t="s">
        <v>1821</v>
      </c>
      <c r="F390" s="191" t="s">
        <v>1859</v>
      </c>
      <c r="G390" s="88"/>
      <c r="H390" s="23" t="s">
        <v>1117</v>
      </c>
      <c r="I390" s="23">
        <v>2003</v>
      </c>
      <c r="J390" s="64">
        <v>76.599999999999994</v>
      </c>
      <c r="K390" s="158" t="s">
        <v>1136</v>
      </c>
      <c r="L390" s="67">
        <v>2434741.1800000002</v>
      </c>
      <c r="M390" s="67">
        <v>2434741.1800000002</v>
      </c>
      <c r="N390" s="67"/>
      <c r="O390" s="67"/>
      <c r="P390" s="67"/>
      <c r="Q390" s="67"/>
      <c r="R390" s="21"/>
      <c r="S390" s="36"/>
      <c r="T390" s="40"/>
      <c r="U390" s="40"/>
      <c r="V390" s="40"/>
      <c r="W390" s="40"/>
      <c r="X390" s="16"/>
    </row>
    <row r="391" spans="1:24" s="18" customFormat="1" ht="51.75" customHeight="1" x14ac:dyDescent="0.25">
      <c r="A391" s="21">
        <v>255</v>
      </c>
      <c r="B391" s="88" t="s">
        <v>1345</v>
      </c>
      <c r="C391" s="88" t="s">
        <v>1118</v>
      </c>
      <c r="D391" s="88" t="s">
        <v>1774</v>
      </c>
      <c r="E391" s="88" t="s">
        <v>1821</v>
      </c>
      <c r="F391" s="191" t="s">
        <v>1860</v>
      </c>
      <c r="G391" s="88"/>
      <c r="H391" s="23" t="s">
        <v>1119</v>
      </c>
      <c r="I391" s="23">
        <v>2003</v>
      </c>
      <c r="J391" s="64">
        <v>76.599999999999994</v>
      </c>
      <c r="K391" s="158" t="s">
        <v>1136</v>
      </c>
      <c r="L391" s="67">
        <v>2434741.1800000002</v>
      </c>
      <c r="M391" s="67">
        <v>2434741.1800000002</v>
      </c>
      <c r="N391" s="67"/>
      <c r="O391" s="67"/>
      <c r="P391" s="67"/>
      <c r="Q391" s="67"/>
      <c r="R391" s="21"/>
      <c r="S391" s="36"/>
      <c r="T391" s="40"/>
      <c r="U391" s="40"/>
      <c r="V391" s="40"/>
      <c r="W391" s="40"/>
      <c r="X391" s="16"/>
    </row>
    <row r="392" spans="1:24" s="18" customFormat="1" ht="63.75" customHeight="1" x14ac:dyDescent="0.25">
      <c r="A392" s="21">
        <v>256</v>
      </c>
      <c r="B392" s="88" t="s">
        <v>1345</v>
      </c>
      <c r="C392" s="88" t="s">
        <v>1120</v>
      </c>
      <c r="D392" s="88" t="s">
        <v>1774</v>
      </c>
      <c r="E392" s="88" t="s">
        <v>1821</v>
      </c>
      <c r="F392" s="191" t="s">
        <v>1856</v>
      </c>
      <c r="G392" s="88"/>
      <c r="H392" s="23" t="s">
        <v>1121</v>
      </c>
      <c r="I392" s="23">
        <v>2003</v>
      </c>
      <c r="J392" s="64">
        <v>76.599999999999994</v>
      </c>
      <c r="K392" s="158" t="s">
        <v>1136</v>
      </c>
      <c r="L392" s="67">
        <v>2434741.1800000002</v>
      </c>
      <c r="M392" s="67">
        <v>2434741.1800000002</v>
      </c>
      <c r="N392" s="67"/>
      <c r="O392" s="67"/>
      <c r="P392" s="67"/>
      <c r="Q392" s="67"/>
      <c r="R392" s="21"/>
      <c r="S392" s="36"/>
      <c r="T392" s="40"/>
      <c r="U392" s="40"/>
      <c r="V392" s="40"/>
      <c r="W392" s="40"/>
      <c r="X392" s="16"/>
    </row>
    <row r="393" spans="1:24" s="18" customFormat="1" ht="60.75" customHeight="1" x14ac:dyDescent="0.25">
      <c r="A393" s="21">
        <v>257</v>
      </c>
      <c r="B393" s="88" t="s">
        <v>1345</v>
      </c>
      <c r="C393" s="88" t="s">
        <v>1122</v>
      </c>
      <c r="D393" s="88" t="s">
        <v>1774</v>
      </c>
      <c r="E393" s="88" t="s">
        <v>1821</v>
      </c>
      <c r="F393" s="191" t="s">
        <v>1861</v>
      </c>
      <c r="G393" s="88"/>
      <c r="H393" s="23" t="s">
        <v>1123</v>
      </c>
      <c r="I393" s="23">
        <v>2003</v>
      </c>
      <c r="J393" s="64">
        <v>76.599999999999994</v>
      </c>
      <c r="K393" s="158" t="s">
        <v>1136</v>
      </c>
      <c r="L393" s="67">
        <v>2434741.1800000002</v>
      </c>
      <c r="M393" s="67">
        <v>2434741.1800000002</v>
      </c>
      <c r="N393" s="67"/>
      <c r="O393" s="67"/>
      <c r="P393" s="67"/>
      <c r="Q393" s="67"/>
      <c r="R393" s="21"/>
      <c r="S393" s="36"/>
      <c r="T393" s="40"/>
      <c r="U393" s="40"/>
      <c r="V393" s="40"/>
      <c r="W393" s="40"/>
      <c r="X393" s="16"/>
    </row>
    <row r="394" spans="1:24" s="18" customFormat="1" ht="51" customHeight="1" x14ac:dyDescent="0.25">
      <c r="A394" s="21">
        <v>258</v>
      </c>
      <c r="B394" s="88" t="s">
        <v>1345</v>
      </c>
      <c r="C394" s="88" t="s">
        <v>1124</v>
      </c>
      <c r="D394" s="88" t="s">
        <v>1774</v>
      </c>
      <c r="E394" s="88" t="s">
        <v>1791</v>
      </c>
      <c r="F394" s="191" t="s">
        <v>1747</v>
      </c>
      <c r="G394" s="88"/>
      <c r="H394" s="23" t="s">
        <v>1125</v>
      </c>
      <c r="I394" s="23">
        <v>2003</v>
      </c>
      <c r="J394" s="64">
        <v>76.599999999999994</v>
      </c>
      <c r="K394" s="158" t="s">
        <v>1136</v>
      </c>
      <c r="L394" s="67">
        <v>2434741</v>
      </c>
      <c r="M394" s="67">
        <v>2434741</v>
      </c>
      <c r="N394" s="67"/>
      <c r="O394" s="67"/>
      <c r="P394" s="67"/>
      <c r="Q394" s="67"/>
      <c r="R394" s="21"/>
      <c r="S394" s="36"/>
      <c r="T394" s="40"/>
      <c r="U394" s="40"/>
      <c r="V394" s="40"/>
      <c r="W394" s="40"/>
      <c r="X394" s="16"/>
    </row>
    <row r="395" spans="1:24" s="18" customFormat="1" ht="51.75" customHeight="1" x14ac:dyDescent="0.25">
      <c r="A395" s="21">
        <v>259</v>
      </c>
      <c r="B395" s="88" t="s">
        <v>1345</v>
      </c>
      <c r="C395" s="88" t="s">
        <v>1126</v>
      </c>
      <c r="D395" s="88" t="s">
        <v>1774</v>
      </c>
      <c r="E395" s="88" t="s">
        <v>1791</v>
      </c>
      <c r="F395" s="191" t="s">
        <v>1748</v>
      </c>
      <c r="G395" s="88"/>
      <c r="H395" s="23" t="s">
        <v>1127</v>
      </c>
      <c r="I395" s="23">
        <v>2003</v>
      </c>
      <c r="J395" s="64">
        <v>76.599999999999994</v>
      </c>
      <c r="K395" s="158" t="s">
        <v>1136</v>
      </c>
      <c r="L395" s="67">
        <v>2434741</v>
      </c>
      <c r="M395" s="67">
        <v>2434741</v>
      </c>
      <c r="N395" s="67"/>
      <c r="O395" s="67"/>
      <c r="P395" s="67"/>
      <c r="Q395" s="67"/>
      <c r="R395" s="21"/>
      <c r="S395" s="36"/>
      <c r="T395" s="40"/>
      <c r="U395" s="40"/>
      <c r="V395" s="40"/>
      <c r="W395" s="40"/>
      <c r="X395" s="16"/>
    </row>
    <row r="396" spans="1:24" s="18" customFormat="1" ht="52.5" customHeight="1" x14ac:dyDescent="0.25">
      <c r="A396" s="21">
        <v>260</v>
      </c>
      <c r="B396" s="88" t="s">
        <v>1345</v>
      </c>
      <c r="C396" s="88" t="s">
        <v>1128</v>
      </c>
      <c r="D396" s="88" t="s">
        <v>1774</v>
      </c>
      <c r="E396" s="88" t="s">
        <v>1791</v>
      </c>
      <c r="F396" s="191" t="s">
        <v>1862</v>
      </c>
      <c r="G396" s="88"/>
      <c r="H396" s="23" t="s">
        <v>1129</v>
      </c>
      <c r="I396" s="23">
        <v>2003</v>
      </c>
      <c r="J396" s="64">
        <v>76.599999999999994</v>
      </c>
      <c r="K396" s="158" t="s">
        <v>1136</v>
      </c>
      <c r="L396" s="67">
        <v>2434741</v>
      </c>
      <c r="M396" s="67">
        <v>2434741</v>
      </c>
      <c r="N396" s="67"/>
      <c r="O396" s="67"/>
      <c r="P396" s="67"/>
      <c r="Q396" s="67"/>
      <c r="R396" s="21"/>
      <c r="S396" s="36"/>
      <c r="T396" s="40"/>
      <c r="U396" s="40"/>
      <c r="V396" s="40"/>
      <c r="W396" s="40"/>
      <c r="X396" s="16"/>
    </row>
    <row r="397" spans="1:24" s="18" customFormat="1" ht="53.25" customHeight="1" x14ac:dyDescent="0.25">
      <c r="A397" s="21">
        <v>261</v>
      </c>
      <c r="B397" s="88" t="s">
        <v>1345</v>
      </c>
      <c r="C397" s="88" t="s">
        <v>39</v>
      </c>
      <c r="D397" s="88" t="s">
        <v>1774</v>
      </c>
      <c r="E397" s="88" t="s">
        <v>1791</v>
      </c>
      <c r="F397" s="191" t="s">
        <v>1859</v>
      </c>
      <c r="G397" s="88"/>
      <c r="H397" s="23" t="s">
        <v>40</v>
      </c>
      <c r="I397" s="23">
        <v>2004</v>
      </c>
      <c r="J397" s="64">
        <v>76.900000000000006</v>
      </c>
      <c r="K397" s="37" t="s">
        <v>41</v>
      </c>
      <c r="L397" s="119"/>
      <c r="M397" s="119"/>
      <c r="N397" s="67"/>
      <c r="O397" s="67"/>
      <c r="P397" s="67"/>
      <c r="Q397" s="67"/>
      <c r="R397" s="21"/>
      <c r="S397" s="36"/>
      <c r="T397" s="40"/>
      <c r="U397" s="40"/>
      <c r="V397" s="40"/>
      <c r="W397" s="40"/>
      <c r="X397" s="16"/>
    </row>
    <row r="398" spans="1:24" s="18" customFormat="1" ht="51.75" customHeight="1" x14ac:dyDescent="0.25">
      <c r="A398" s="21">
        <v>262</v>
      </c>
      <c r="B398" s="88" t="s">
        <v>1345</v>
      </c>
      <c r="C398" s="88" t="s">
        <v>42</v>
      </c>
      <c r="D398" s="88" t="s">
        <v>1774</v>
      </c>
      <c r="E398" s="88" t="s">
        <v>1791</v>
      </c>
      <c r="F398" s="191" t="s">
        <v>1758</v>
      </c>
      <c r="G398" s="88"/>
      <c r="H398" s="23" t="s">
        <v>43</v>
      </c>
      <c r="I398" s="23">
        <v>2004</v>
      </c>
      <c r="J398" s="64">
        <v>76.900000000000006</v>
      </c>
      <c r="K398" s="37" t="s">
        <v>44</v>
      </c>
      <c r="L398" s="119"/>
      <c r="M398" s="119"/>
      <c r="N398" s="67"/>
      <c r="O398" s="67"/>
      <c r="P398" s="67"/>
      <c r="Q398" s="67"/>
      <c r="R398" s="21"/>
      <c r="S398" s="36"/>
      <c r="T398" s="40"/>
      <c r="U398" s="40"/>
      <c r="V398" s="40"/>
      <c r="W398" s="40"/>
      <c r="X398" s="16"/>
    </row>
    <row r="399" spans="1:24" s="18" customFormat="1" ht="55.5" customHeight="1" x14ac:dyDescent="0.25">
      <c r="A399" s="21">
        <v>263</v>
      </c>
      <c r="B399" s="88" t="s">
        <v>1345</v>
      </c>
      <c r="C399" s="88" t="s">
        <v>45</v>
      </c>
      <c r="D399" s="88" t="s">
        <v>1774</v>
      </c>
      <c r="E399" s="88" t="s">
        <v>1791</v>
      </c>
      <c r="F399" s="191" t="s">
        <v>1742</v>
      </c>
      <c r="G399" s="88"/>
      <c r="H399" s="23" t="s">
        <v>46</v>
      </c>
      <c r="I399" s="23">
        <v>2004</v>
      </c>
      <c r="J399" s="64">
        <v>76.900000000000006</v>
      </c>
      <c r="K399" s="37" t="s">
        <v>47</v>
      </c>
      <c r="L399" s="119"/>
      <c r="M399" s="119"/>
      <c r="N399" s="67"/>
      <c r="O399" s="67"/>
      <c r="P399" s="67"/>
      <c r="Q399" s="67"/>
      <c r="R399" s="21"/>
      <c r="S399" s="36"/>
      <c r="T399" s="40"/>
      <c r="U399" s="40"/>
      <c r="V399" s="40"/>
      <c r="W399" s="40"/>
      <c r="X399" s="16"/>
    </row>
    <row r="400" spans="1:24" s="18" customFormat="1" ht="51.75" customHeight="1" x14ac:dyDescent="0.25">
      <c r="A400" s="21">
        <v>264</v>
      </c>
      <c r="B400" s="88" t="s">
        <v>1345</v>
      </c>
      <c r="C400" s="88" t="s">
        <v>48</v>
      </c>
      <c r="D400" s="88" t="s">
        <v>1774</v>
      </c>
      <c r="E400" s="88" t="s">
        <v>1791</v>
      </c>
      <c r="F400" s="191" t="s">
        <v>1743</v>
      </c>
      <c r="G400" s="88"/>
      <c r="H400" s="23" t="s">
        <v>49</v>
      </c>
      <c r="I400" s="23">
        <v>2004</v>
      </c>
      <c r="J400" s="64">
        <v>76.900000000000006</v>
      </c>
      <c r="K400" s="37" t="s">
        <v>50</v>
      </c>
      <c r="L400" s="119"/>
      <c r="M400" s="119"/>
      <c r="N400" s="67"/>
      <c r="O400" s="67"/>
      <c r="P400" s="67"/>
      <c r="Q400" s="67"/>
      <c r="R400" s="21"/>
      <c r="S400" s="36"/>
      <c r="T400" s="40"/>
      <c r="U400" s="40"/>
      <c r="V400" s="40"/>
      <c r="W400" s="40"/>
      <c r="X400" s="16"/>
    </row>
    <row r="401" spans="1:24" s="18" customFormat="1" ht="66" customHeight="1" x14ac:dyDescent="0.25">
      <c r="A401" s="21">
        <v>265</v>
      </c>
      <c r="B401" s="88" t="s">
        <v>1345</v>
      </c>
      <c r="C401" s="88" t="s">
        <v>51</v>
      </c>
      <c r="D401" s="88" t="s">
        <v>1774</v>
      </c>
      <c r="E401" s="88" t="s">
        <v>1791</v>
      </c>
      <c r="F401" s="191" t="s">
        <v>1744</v>
      </c>
      <c r="G401" s="88"/>
      <c r="H401" s="23" t="s">
        <v>52</v>
      </c>
      <c r="I401" s="23">
        <v>2004</v>
      </c>
      <c r="J401" s="64">
        <v>76.900000000000006</v>
      </c>
      <c r="K401" s="37" t="s">
        <v>53</v>
      </c>
      <c r="L401" s="119"/>
      <c r="M401" s="119"/>
      <c r="N401" s="67"/>
      <c r="O401" s="67"/>
      <c r="P401" s="67"/>
      <c r="Q401" s="67"/>
      <c r="R401" s="21"/>
      <c r="S401" s="36"/>
      <c r="T401" s="40"/>
      <c r="U401" s="40"/>
      <c r="V401" s="40"/>
      <c r="W401" s="40"/>
      <c r="X401" s="16"/>
    </row>
    <row r="402" spans="1:24" s="18" customFormat="1" ht="55.5" customHeight="1" x14ac:dyDescent="0.25">
      <c r="A402" s="21">
        <v>266</v>
      </c>
      <c r="B402" s="88" t="s">
        <v>1345</v>
      </c>
      <c r="C402" s="88" t="s">
        <v>54</v>
      </c>
      <c r="D402" s="88" t="s">
        <v>1774</v>
      </c>
      <c r="E402" s="88" t="s">
        <v>1791</v>
      </c>
      <c r="F402" s="191" t="s">
        <v>1745</v>
      </c>
      <c r="G402" s="88"/>
      <c r="H402" s="23" t="s">
        <v>55</v>
      </c>
      <c r="I402" s="23">
        <v>2004</v>
      </c>
      <c r="J402" s="64">
        <v>76.900000000000006</v>
      </c>
      <c r="K402" s="37" t="s">
        <v>56</v>
      </c>
      <c r="L402" s="119"/>
      <c r="M402" s="119"/>
      <c r="N402" s="67"/>
      <c r="O402" s="67"/>
      <c r="P402" s="67"/>
      <c r="Q402" s="67"/>
      <c r="R402" s="21"/>
      <c r="S402" s="36"/>
      <c r="T402" s="40"/>
      <c r="U402" s="40"/>
      <c r="V402" s="40"/>
      <c r="W402" s="40"/>
      <c r="X402" s="16"/>
    </row>
    <row r="403" spans="1:24" s="18" customFormat="1" ht="57.75" customHeight="1" x14ac:dyDescent="0.25">
      <c r="A403" s="21">
        <v>267</v>
      </c>
      <c r="B403" s="88" t="s">
        <v>1345</v>
      </c>
      <c r="C403" s="88" t="s">
        <v>57</v>
      </c>
      <c r="D403" s="88" t="s">
        <v>1774</v>
      </c>
      <c r="E403" s="88" t="s">
        <v>1791</v>
      </c>
      <c r="F403" s="191" t="s">
        <v>1746</v>
      </c>
      <c r="G403" s="88"/>
      <c r="H403" s="23" t="s">
        <v>58</v>
      </c>
      <c r="I403" s="23">
        <v>2004</v>
      </c>
      <c r="J403" s="64">
        <v>76.900000000000006</v>
      </c>
      <c r="K403" s="37" t="s">
        <v>59</v>
      </c>
      <c r="L403" s="119"/>
      <c r="M403" s="119"/>
      <c r="N403" s="67"/>
      <c r="O403" s="67"/>
      <c r="P403" s="67"/>
      <c r="Q403" s="67"/>
      <c r="R403" s="21"/>
      <c r="S403" s="36"/>
      <c r="T403" s="40"/>
      <c r="U403" s="40"/>
      <c r="V403" s="40"/>
      <c r="W403" s="40"/>
      <c r="X403" s="16"/>
    </row>
    <row r="404" spans="1:24" s="18" customFormat="1" ht="48.75" customHeight="1" x14ac:dyDescent="0.25">
      <c r="A404" s="21">
        <v>268</v>
      </c>
      <c r="B404" s="88" t="s">
        <v>1345</v>
      </c>
      <c r="C404" s="88" t="s">
        <v>60</v>
      </c>
      <c r="D404" s="88" t="s">
        <v>1774</v>
      </c>
      <c r="E404" s="88" t="s">
        <v>1791</v>
      </c>
      <c r="F404" s="191" t="s">
        <v>1813</v>
      </c>
      <c r="G404" s="88"/>
      <c r="H404" s="23" t="s">
        <v>61</v>
      </c>
      <c r="I404" s="23">
        <v>2004</v>
      </c>
      <c r="J404" s="64">
        <v>76.900000000000006</v>
      </c>
      <c r="K404" s="37" t="s">
        <v>62</v>
      </c>
      <c r="L404" s="119"/>
      <c r="M404" s="119"/>
      <c r="N404" s="67"/>
      <c r="O404" s="67"/>
      <c r="P404" s="67"/>
      <c r="Q404" s="67"/>
      <c r="R404" s="21"/>
      <c r="S404" s="36"/>
      <c r="T404" s="40"/>
      <c r="U404" s="40"/>
      <c r="V404" s="40"/>
      <c r="W404" s="40"/>
      <c r="X404" s="16"/>
    </row>
    <row r="405" spans="1:24" s="18" customFormat="1" ht="55.5" customHeight="1" x14ac:dyDescent="0.25">
      <c r="A405" s="21">
        <v>269</v>
      </c>
      <c r="B405" s="88" t="s">
        <v>1345</v>
      </c>
      <c r="C405" s="88" t="s">
        <v>63</v>
      </c>
      <c r="D405" s="88" t="s">
        <v>1774</v>
      </c>
      <c r="E405" s="88" t="s">
        <v>1791</v>
      </c>
      <c r="F405" s="191" t="s">
        <v>1863</v>
      </c>
      <c r="G405" s="88"/>
      <c r="H405" s="23" t="s">
        <v>64</v>
      </c>
      <c r="I405" s="23">
        <v>2004</v>
      </c>
      <c r="J405" s="64">
        <v>76.900000000000006</v>
      </c>
      <c r="K405" s="37" t="s">
        <v>65</v>
      </c>
      <c r="L405" s="119"/>
      <c r="M405" s="119"/>
      <c r="N405" s="67"/>
      <c r="O405" s="67"/>
      <c r="P405" s="67"/>
      <c r="Q405" s="67"/>
      <c r="R405" s="21"/>
      <c r="S405" s="36"/>
      <c r="T405" s="40"/>
      <c r="U405" s="40"/>
      <c r="V405" s="40"/>
      <c r="W405" s="40"/>
      <c r="X405" s="16"/>
    </row>
    <row r="406" spans="1:24" s="18" customFormat="1" ht="48" customHeight="1" x14ac:dyDescent="0.25">
      <c r="A406" s="21">
        <v>270</v>
      </c>
      <c r="B406" s="88" t="s">
        <v>1345</v>
      </c>
      <c r="C406" s="88" t="s">
        <v>66</v>
      </c>
      <c r="D406" s="88" t="s">
        <v>1774</v>
      </c>
      <c r="E406" s="88" t="s">
        <v>1791</v>
      </c>
      <c r="F406" s="191" t="s">
        <v>1864</v>
      </c>
      <c r="G406" s="88"/>
      <c r="H406" s="23" t="s">
        <v>67</v>
      </c>
      <c r="I406" s="23">
        <v>2004</v>
      </c>
      <c r="J406" s="64">
        <v>76.900000000000006</v>
      </c>
      <c r="K406" s="37" t="s">
        <v>68</v>
      </c>
      <c r="L406" s="119"/>
      <c r="M406" s="119"/>
      <c r="N406" s="67"/>
      <c r="O406" s="67"/>
      <c r="P406" s="67"/>
      <c r="Q406" s="67"/>
      <c r="R406" s="21"/>
      <c r="S406" s="36"/>
      <c r="T406" s="40"/>
      <c r="U406" s="40"/>
      <c r="V406" s="40"/>
      <c r="W406" s="40"/>
      <c r="X406" s="16"/>
    </row>
    <row r="407" spans="1:24" s="18" customFormat="1" ht="60" customHeight="1" x14ac:dyDescent="0.25">
      <c r="A407" s="21">
        <v>271</v>
      </c>
      <c r="B407" s="88" t="s">
        <v>1345</v>
      </c>
      <c r="C407" s="88" t="s">
        <v>69</v>
      </c>
      <c r="D407" s="88" t="s">
        <v>1774</v>
      </c>
      <c r="E407" s="88" t="s">
        <v>1820</v>
      </c>
      <c r="F407" s="191" t="s">
        <v>1810</v>
      </c>
      <c r="G407" s="88"/>
      <c r="H407" s="23" t="s">
        <v>70</v>
      </c>
      <c r="I407" s="23">
        <v>2005</v>
      </c>
      <c r="J407" s="64">
        <v>76.5</v>
      </c>
      <c r="K407" s="159" t="s">
        <v>1735</v>
      </c>
      <c r="L407" s="67">
        <v>3773970.79</v>
      </c>
      <c r="M407" s="67">
        <v>3773970.79</v>
      </c>
      <c r="N407" s="67"/>
      <c r="O407" s="67"/>
      <c r="P407" s="67"/>
      <c r="Q407" s="67"/>
      <c r="R407" s="21"/>
      <c r="S407" s="36"/>
      <c r="T407" s="40"/>
      <c r="U407" s="40"/>
      <c r="V407" s="40"/>
      <c r="W407" s="40"/>
      <c r="X407" s="16"/>
    </row>
    <row r="408" spans="1:24" s="18" customFormat="1" ht="66" customHeight="1" x14ac:dyDescent="0.25">
      <c r="A408" s="21">
        <v>272</v>
      </c>
      <c r="B408" s="88" t="s">
        <v>1345</v>
      </c>
      <c r="C408" s="88" t="s">
        <v>71</v>
      </c>
      <c r="D408" s="88" t="s">
        <v>1774</v>
      </c>
      <c r="E408" s="88" t="s">
        <v>1820</v>
      </c>
      <c r="F408" s="191" t="s">
        <v>1865</v>
      </c>
      <c r="G408" s="88"/>
      <c r="H408" s="23" t="s">
        <v>72</v>
      </c>
      <c r="I408" s="23">
        <v>2005</v>
      </c>
      <c r="J408" s="64">
        <v>76.5</v>
      </c>
      <c r="K408" s="159" t="s">
        <v>1736</v>
      </c>
      <c r="L408" s="67">
        <v>3773970.8</v>
      </c>
      <c r="M408" s="67">
        <v>3773970.8</v>
      </c>
      <c r="N408" s="67"/>
      <c r="O408" s="67"/>
      <c r="P408" s="67"/>
      <c r="Q408" s="67"/>
      <c r="R408" s="21"/>
      <c r="S408" s="36"/>
      <c r="T408" s="40"/>
      <c r="U408" s="40"/>
      <c r="V408" s="40"/>
      <c r="W408" s="40"/>
      <c r="X408" s="16"/>
    </row>
    <row r="409" spans="1:24" s="18" customFormat="1" ht="52.5" customHeight="1" x14ac:dyDescent="0.25">
      <c r="A409" s="21">
        <v>273</v>
      </c>
      <c r="B409" s="88" t="s">
        <v>1345</v>
      </c>
      <c r="C409" s="88" t="s">
        <v>321</v>
      </c>
      <c r="D409" s="88" t="s">
        <v>1774</v>
      </c>
      <c r="E409" s="88" t="s">
        <v>1820</v>
      </c>
      <c r="F409" s="191" t="s">
        <v>1811</v>
      </c>
      <c r="G409" s="88"/>
      <c r="H409" s="23" t="s">
        <v>322</v>
      </c>
      <c r="I409" s="23">
        <v>2005</v>
      </c>
      <c r="J409" s="64">
        <v>76.5</v>
      </c>
      <c r="K409" s="159" t="s">
        <v>1737</v>
      </c>
      <c r="L409" s="67">
        <v>3773970.8</v>
      </c>
      <c r="M409" s="67">
        <v>3773970.8</v>
      </c>
      <c r="N409" s="67"/>
      <c r="O409" s="67"/>
      <c r="P409" s="67"/>
      <c r="Q409" s="67"/>
      <c r="R409" s="21"/>
      <c r="S409" s="36"/>
      <c r="T409" s="40"/>
      <c r="U409" s="40"/>
      <c r="V409" s="40"/>
      <c r="W409" s="40"/>
      <c r="X409" s="16"/>
    </row>
    <row r="410" spans="1:24" s="18" customFormat="1" ht="48" customHeight="1" x14ac:dyDescent="0.25">
      <c r="A410" s="21">
        <v>274</v>
      </c>
      <c r="B410" s="88" t="s">
        <v>1345</v>
      </c>
      <c r="C410" s="88" t="s">
        <v>323</v>
      </c>
      <c r="D410" s="88" t="s">
        <v>1774</v>
      </c>
      <c r="E410" s="88" t="s">
        <v>1820</v>
      </c>
      <c r="F410" s="191" t="s">
        <v>1860</v>
      </c>
      <c r="G410" s="88"/>
      <c r="H410" s="23" t="s">
        <v>324</v>
      </c>
      <c r="I410" s="23">
        <v>2005</v>
      </c>
      <c r="J410" s="64">
        <v>76.5</v>
      </c>
      <c r="K410" s="159" t="s">
        <v>1738</v>
      </c>
      <c r="L410" s="67">
        <v>3773970.8</v>
      </c>
      <c r="M410" s="67">
        <v>3773970.8</v>
      </c>
      <c r="N410" s="67"/>
      <c r="O410" s="67"/>
      <c r="P410" s="67"/>
      <c r="Q410" s="67"/>
      <c r="R410" s="21"/>
      <c r="S410" s="36"/>
      <c r="T410" s="40"/>
      <c r="U410" s="40"/>
      <c r="V410" s="40"/>
      <c r="W410" s="40"/>
      <c r="X410" s="16"/>
    </row>
    <row r="411" spans="1:24" s="18" customFormat="1" ht="53.25" customHeight="1" x14ac:dyDescent="0.25">
      <c r="A411" s="21">
        <v>275</v>
      </c>
      <c r="B411" s="88" t="s">
        <v>1345</v>
      </c>
      <c r="C411" s="88" t="s">
        <v>325</v>
      </c>
      <c r="D411" s="88" t="s">
        <v>1774</v>
      </c>
      <c r="E411" s="88" t="s">
        <v>1820</v>
      </c>
      <c r="F411" s="191" t="s">
        <v>1856</v>
      </c>
      <c r="G411" s="88"/>
      <c r="H411" s="23" t="s">
        <v>326</v>
      </c>
      <c r="I411" s="23">
        <v>2005</v>
      </c>
      <c r="J411" s="64">
        <v>76.5</v>
      </c>
      <c r="K411" s="159" t="s">
        <v>1739</v>
      </c>
      <c r="L411" s="66">
        <v>3773970.8</v>
      </c>
      <c r="M411" s="66">
        <v>3773970.8</v>
      </c>
      <c r="N411" s="66"/>
      <c r="O411" s="66"/>
      <c r="P411" s="66"/>
      <c r="Q411" s="66"/>
      <c r="R411" s="21"/>
      <c r="S411" s="36"/>
      <c r="T411" s="40"/>
      <c r="U411" s="40"/>
      <c r="V411" s="40"/>
      <c r="W411" s="40"/>
      <c r="X411" s="16"/>
    </row>
    <row r="412" spans="1:24" s="18" customFormat="1" ht="75.75" customHeight="1" x14ac:dyDescent="0.25">
      <c r="A412" s="21">
        <v>276</v>
      </c>
      <c r="B412" s="88" t="s">
        <v>1922</v>
      </c>
      <c r="C412" s="88" t="s">
        <v>328</v>
      </c>
      <c r="D412" s="88" t="s">
        <v>1773</v>
      </c>
      <c r="E412" s="88" t="s">
        <v>1791</v>
      </c>
      <c r="F412" s="191" t="s">
        <v>1751</v>
      </c>
      <c r="G412" s="88" t="s">
        <v>1923</v>
      </c>
      <c r="H412" s="23" t="s">
        <v>329</v>
      </c>
      <c r="I412" s="23">
        <v>1977</v>
      </c>
      <c r="J412" s="64">
        <v>585</v>
      </c>
      <c r="K412" s="37" t="s">
        <v>330</v>
      </c>
      <c r="L412" s="119"/>
      <c r="M412" s="119"/>
      <c r="N412" s="67"/>
      <c r="O412" s="67"/>
      <c r="P412" s="67"/>
      <c r="Q412" s="67"/>
      <c r="R412" s="21"/>
      <c r="S412" s="36"/>
      <c r="T412" s="40"/>
      <c r="U412" s="40"/>
      <c r="V412" s="40"/>
      <c r="W412" s="40"/>
      <c r="X412" s="16"/>
    </row>
    <row r="413" spans="1:24" s="18" customFormat="1" ht="52.5" customHeight="1" x14ac:dyDescent="0.25">
      <c r="A413" s="21">
        <v>277</v>
      </c>
      <c r="B413" s="88" t="s">
        <v>331</v>
      </c>
      <c r="C413" s="88" t="s">
        <v>332</v>
      </c>
      <c r="D413" s="88" t="s">
        <v>1773</v>
      </c>
      <c r="E413" s="88" t="s">
        <v>1791</v>
      </c>
      <c r="F413" s="191" t="s">
        <v>1757</v>
      </c>
      <c r="G413" s="88" t="s">
        <v>1924</v>
      </c>
      <c r="H413" s="23" t="s">
        <v>333</v>
      </c>
      <c r="I413" s="23">
        <v>1973</v>
      </c>
      <c r="J413" s="64">
        <v>363.8</v>
      </c>
      <c r="K413" s="37" t="s">
        <v>334</v>
      </c>
      <c r="L413" s="119"/>
      <c r="M413" s="119"/>
      <c r="N413" s="67"/>
      <c r="O413" s="67"/>
      <c r="P413" s="67"/>
      <c r="Q413" s="67"/>
      <c r="R413" s="21"/>
      <c r="S413" s="36"/>
      <c r="T413" s="40"/>
      <c r="U413" s="40"/>
      <c r="V413" s="40"/>
      <c r="W413" s="40"/>
      <c r="X413" s="16"/>
    </row>
    <row r="414" spans="1:24" s="18" customFormat="1" ht="62.25" customHeight="1" x14ac:dyDescent="0.25">
      <c r="A414" s="21">
        <v>278</v>
      </c>
      <c r="B414" s="88" t="s">
        <v>327</v>
      </c>
      <c r="C414" s="88" t="s">
        <v>335</v>
      </c>
      <c r="D414" s="88" t="s">
        <v>1773</v>
      </c>
      <c r="E414" s="88" t="s">
        <v>1791</v>
      </c>
      <c r="F414" s="191" t="s">
        <v>1743</v>
      </c>
      <c r="G414" s="88" t="s">
        <v>1925</v>
      </c>
      <c r="H414" s="23" t="s">
        <v>336</v>
      </c>
      <c r="I414" s="23">
        <v>1977</v>
      </c>
      <c r="J414" s="64">
        <v>584.5</v>
      </c>
      <c r="K414" s="37" t="s">
        <v>337</v>
      </c>
      <c r="L414" s="119"/>
      <c r="M414" s="119"/>
      <c r="N414" s="66"/>
      <c r="O414" s="66"/>
      <c r="P414" s="66"/>
      <c r="Q414" s="66"/>
      <c r="R414" s="21"/>
      <c r="S414" s="36"/>
      <c r="T414" s="40"/>
      <c r="U414" s="40"/>
      <c r="V414" s="40"/>
      <c r="W414" s="40"/>
      <c r="X414" s="16"/>
    </row>
    <row r="415" spans="1:24" s="18" customFormat="1" ht="51.75" customHeight="1" x14ac:dyDescent="0.25">
      <c r="A415" s="21">
        <v>279</v>
      </c>
      <c r="B415" s="88" t="s">
        <v>1926</v>
      </c>
      <c r="C415" s="88" t="s">
        <v>338</v>
      </c>
      <c r="D415" s="88" t="s">
        <v>1773</v>
      </c>
      <c r="E415" s="88" t="s">
        <v>1791</v>
      </c>
      <c r="F415" s="191" t="s">
        <v>1744</v>
      </c>
      <c r="G415" s="88" t="s">
        <v>1925</v>
      </c>
      <c r="H415" s="23" t="s">
        <v>339</v>
      </c>
      <c r="I415" s="23">
        <v>1978</v>
      </c>
      <c r="J415" s="64">
        <v>578.70000000000005</v>
      </c>
      <c r="K415" s="37" t="s">
        <v>340</v>
      </c>
      <c r="L415" s="119"/>
      <c r="M415" s="119"/>
      <c r="N415" s="66"/>
      <c r="O415" s="66"/>
      <c r="P415" s="66"/>
      <c r="Q415" s="66"/>
      <c r="R415" s="21"/>
      <c r="S415" s="36"/>
      <c r="T415" s="40"/>
      <c r="U415" s="40"/>
      <c r="V415" s="40"/>
      <c r="W415" s="40"/>
      <c r="X415" s="16"/>
    </row>
    <row r="416" spans="1:24" s="18" customFormat="1" ht="52.5" customHeight="1" x14ac:dyDescent="0.25">
      <c r="A416" s="21">
        <v>280</v>
      </c>
      <c r="B416" s="88" t="s">
        <v>1926</v>
      </c>
      <c r="C416" s="88" t="s">
        <v>341</v>
      </c>
      <c r="D416" s="88" t="s">
        <v>1773</v>
      </c>
      <c r="E416" s="88" t="s">
        <v>1791</v>
      </c>
      <c r="F416" s="191" t="s">
        <v>1745</v>
      </c>
      <c r="G416" s="88" t="s">
        <v>1925</v>
      </c>
      <c r="H416" s="23" t="s">
        <v>342</v>
      </c>
      <c r="I416" s="23">
        <v>1984</v>
      </c>
      <c r="J416" s="64">
        <v>868</v>
      </c>
      <c r="K416" s="37" t="s">
        <v>343</v>
      </c>
      <c r="L416" s="119"/>
      <c r="M416" s="119"/>
      <c r="N416" s="66"/>
      <c r="O416" s="66"/>
      <c r="P416" s="66"/>
      <c r="Q416" s="66"/>
      <c r="R416" s="21"/>
      <c r="S416" s="36"/>
      <c r="T416" s="40"/>
      <c r="U416" s="40"/>
      <c r="V416" s="40"/>
      <c r="W416" s="40"/>
      <c r="X416" s="16"/>
    </row>
    <row r="417" spans="1:24" s="18" customFormat="1" ht="60.75" customHeight="1" x14ac:dyDescent="0.25">
      <c r="A417" s="21">
        <v>281</v>
      </c>
      <c r="B417" s="88" t="s">
        <v>1926</v>
      </c>
      <c r="C417" s="88" t="s">
        <v>344</v>
      </c>
      <c r="D417" s="88" t="s">
        <v>1773</v>
      </c>
      <c r="E417" s="88" t="s">
        <v>1778</v>
      </c>
      <c r="F417" s="191" t="s">
        <v>1809</v>
      </c>
      <c r="G417" s="88" t="s">
        <v>1925</v>
      </c>
      <c r="H417" s="23" t="s">
        <v>345</v>
      </c>
      <c r="I417" s="23">
        <v>1979</v>
      </c>
      <c r="J417" s="64">
        <v>576.1</v>
      </c>
      <c r="K417" s="37" t="s">
        <v>346</v>
      </c>
      <c r="L417" s="119"/>
      <c r="M417" s="119"/>
      <c r="N417" s="67"/>
      <c r="O417" s="67"/>
      <c r="P417" s="67"/>
      <c r="Q417" s="67"/>
      <c r="R417" s="21"/>
      <c r="S417" s="36"/>
      <c r="T417" s="40"/>
      <c r="U417" s="40"/>
      <c r="V417" s="40"/>
      <c r="W417" s="40"/>
      <c r="X417" s="16"/>
    </row>
    <row r="418" spans="1:24" s="18" customFormat="1" ht="55.5" customHeight="1" x14ac:dyDescent="0.25">
      <c r="A418" s="21">
        <v>282</v>
      </c>
      <c r="B418" s="88" t="s">
        <v>1926</v>
      </c>
      <c r="C418" s="88" t="s">
        <v>347</v>
      </c>
      <c r="D418" s="88" t="s">
        <v>1773</v>
      </c>
      <c r="E418" s="88" t="s">
        <v>1778</v>
      </c>
      <c r="F418" s="191" t="s">
        <v>1749</v>
      </c>
      <c r="G418" s="88" t="s">
        <v>1925</v>
      </c>
      <c r="H418" s="23" t="s">
        <v>348</v>
      </c>
      <c r="I418" s="23">
        <v>1982</v>
      </c>
      <c r="J418" s="64">
        <v>597.29999999999995</v>
      </c>
      <c r="K418" s="159" t="s">
        <v>349</v>
      </c>
      <c r="L418" s="67">
        <v>5735721</v>
      </c>
      <c r="M418" s="67">
        <v>5735721</v>
      </c>
      <c r="N418" s="67"/>
      <c r="O418" s="67"/>
      <c r="P418" s="67"/>
      <c r="Q418" s="67"/>
      <c r="R418" s="21"/>
      <c r="S418" s="36"/>
      <c r="T418" s="40"/>
      <c r="U418" s="40"/>
      <c r="V418" s="40"/>
      <c r="W418" s="40"/>
      <c r="X418" s="16"/>
    </row>
    <row r="419" spans="1:24" s="18" customFormat="1" ht="63" customHeight="1" x14ac:dyDescent="0.25">
      <c r="A419" s="21">
        <v>283</v>
      </c>
      <c r="B419" s="88" t="s">
        <v>1926</v>
      </c>
      <c r="C419" s="88" t="s">
        <v>350</v>
      </c>
      <c r="D419" s="88" t="s">
        <v>1773</v>
      </c>
      <c r="E419" s="88" t="s">
        <v>1778</v>
      </c>
      <c r="F419" s="191" t="s">
        <v>1751</v>
      </c>
      <c r="G419" s="88" t="s">
        <v>1925</v>
      </c>
      <c r="H419" s="23" t="s">
        <v>351</v>
      </c>
      <c r="I419" s="23">
        <v>1982</v>
      </c>
      <c r="J419" s="64">
        <v>588.70000000000005</v>
      </c>
      <c r="K419" s="159" t="s">
        <v>1229</v>
      </c>
      <c r="L419" s="67">
        <v>2922577</v>
      </c>
      <c r="M419" s="67">
        <v>2922577</v>
      </c>
      <c r="N419" s="67"/>
      <c r="O419" s="67"/>
      <c r="P419" s="67"/>
      <c r="Q419" s="67"/>
      <c r="R419" s="21"/>
      <c r="S419" s="36"/>
      <c r="T419" s="40"/>
      <c r="U419" s="40"/>
      <c r="V419" s="40"/>
      <c r="W419" s="40"/>
      <c r="X419" s="16"/>
    </row>
    <row r="420" spans="1:24" s="18" customFormat="1" ht="52.5" customHeight="1" x14ac:dyDescent="0.25">
      <c r="A420" s="21">
        <v>284</v>
      </c>
      <c r="B420" s="88" t="s">
        <v>1106</v>
      </c>
      <c r="C420" s="88" t="s">
        <v>1230</v>
      </c>
      <c r="D420" s="88" t="s">
        <v>1773</v>
      </c>
      <c r="E420" s="88" t="s">
        <v>1823</v>
      </c>
      <c r="F420" s="191" t="s">
        <v>1809</v>
      </c>
      <c r="G420" s="88" t="s">
        <v>1910</v>
      </c>
      <c r="H420" s="23" t="s">
        <v>1231</v>
      </c>
      <c r="I420" s="23">
        <v>2012</v>
      </c>
      <c r="J420" s="64">
        <v>223</v>
      </c>
      <c r="K420" s="159" t="s">
        <v>1232</v>
      </c>
      <c r="L420" s="67">
        <v>426894.35</v>
      </c>
      <c r="M420" s="67">
        <v>426894.35</v>
      </c>
      <c r="N420" s="67"/>
      <c r="O420" s="67"/>
      <c r="P420" s="67"/>
      <c r="Q420" s="67"/>
      <c r="R420" s="21"/>
      <c r="S420" s="36"/>
      <c r="T420" s="40"/>
      <c r="U420" s="40"/>
      <c r="V420" s="40"/>
      <c r="W420" s="40"/>
      <c r="X420" s="16"/>
    </row>
    <row r="421" spans="1:24" s="18" customFormat="1" ht="53.25" customHeight="1" x14ac:dyDescent="0.25">
      <c r="A421" s="21">
        <v>285</v>
      </c>
      <c r="B421" s="88" t="s">
        <v>1106</v>
      </c>
      <c r="C421" s="88" t="s">
        <v>1233</v>
      </c>
      <c r="D421" s="88" t="s">
        <v>1773</v>
      </c>
      <c r="E421" s="88" t="s">
        <v>1823</v>
      </c>
      <c r="F421" s="191" t="s">
        <v>1810</v>
      </c>
      <c r="G421" s="88" t="s">
        <v>1910</v>
      </c>
      <c r="H421" s="23" t="s">
        <v>1234</v>
      </c>
      <c r="I421" s="23">
        <v>2012</v>
      </c>
      <c r="J421" s="64">
        <v>223</v>
      </c>
      <c r="K421" s="159" t="s">
        <v>1235</v>
      </c>
      <c r="L421" s="67">
        <v>415218.96</v>
      </c>
      <c r="M421" s="67">
        <v>415218.96</v>
      </c>
      <c r="N421" s="67"/>
      <c r="O421" s="67"/>
      <c r="P421" s="67"/>
      <c r="Q421" s="67"/>
      <c r="R421" s="21"/>
      <c r="S421" s="36"/>
      <c r="T421" s="40"/>
      <c r="U421" s="40"/>
      <c r="V421" s="40"/>
      <c r="W421" s="40"/>
      <c r="X421" s="16"/>
    </row>
    <row r="422" spans="1:24" s="18" customFormat="1" ht="60.75" customHeight="1" x14ac:dyDescent="0.25">
      <c r="A422" s="21">
        <v>286</v>
      </c>
      <c r="B422" s="88" t="s">
        <v>1345</v>
      </c>
      <c r="C422" s="88" t="s">
        <v>1200</v>
      </c>
      <c r="D422" s="88" t="s">
        <v>1773</v>
      </c>
      <c r="E422" s="88" t="s">
        <v>1791</v>
      </c>
      <c r="F422" s="191" t="s">
        <v>1747</v>
      </c>
      <c r="G422" s="88"/>
      <c r="H422" s="23" t="s">
        <v>1201</v>
      </c>
      <c r="I422" s="23">
        <v>2007</v>
      </c>
      <c r="J422" s="64">
        <v>76.5</v>
      </c>
      <c r="K422" s="37" t="s">
        <v>1202</v>
      </c>
      <c r="L422" s="119"/>
      <c r="M422" s="119"/>
      <c r="N422" s="67"/>
      <c r="O422" s="67"/>
      <c r="P422" s="67"/>
      <c r="Q422" s="67"/>
      <c r="R422" s="21"/>
      <c r="S422" s="36"/>
      <c r="T422" s="40"/>
      <c r="U422" s="40"/>
      <c r="V422" s="40"/>
      <c r="W422" s="40"/>
      <c r="X422" s="16"/>
    </row>
    <row r="423" spans="1:24" s="18" customFormat="1" ht="57" customHeight="1" x14ac:dyDescent="0.25">
      <c r="A423" s="21">
        <v>287</v>
      </c>
      <c r="B423" s="88" t="s">
        <v>1345</v>
      </c>
      <c r="C423" s="88" t="s">
        <v>1203</v>
      </c>
      <c r="D423" s="88" t="s">
        <v>1773</v>
      </c>
      <c r="E423" s="88" t="s">
        <v>1824</v>
      </c>
      <c r="F423" s="191" t="s">
        <v>1809</v>
      </c>
      <c r="G423" s="88"/>
      <c r="H423" s="23" t="s">
        <v>1204</v>
      </c>
      <c r="I423" s="23">
        <v>2007</v>
      </c>
      <c r="J423" s="64">
        <v>76.5</v>
      </c>
      <c r="K423" s="37" t="s">
        <v>1205</v>
      </c>
      <c r="L423" s="119"/>
      <c r="M423" s="119"/>
      <c r="N423" s="67"/>
      <c r="O423" s="67"/>
      <c r="P423" s="67"/>
      <c r="Q423" s="67"/>
      <c r="R423" s="21"/>
      <c r="S423" s="36"/>
      <c r="T423" s="40"/>
      <c r="U423" s="40"/>
      <c r="V423" s="40"/>
      <c r="W423" s="40"/>
      <c r="X423" s="16"/>
    </row>
    <row r="424" spans="1:24" s="18" customFormat="1" ht="51" customHeight="1" x14ac:dyDescent="0.25">
      <c r="A424" s="21">
        <v>288</v>
      </c>
      <c r="B424" s="88" t="s">
        <v>1345</v>
      </c>
      <c r="C424" s="88" t="s">
        <v>1206</v>
      </c>
      <c r="D424" s="88" t="s">
        <v>1773</v>
      </c>
      <c r="E424" s="88" t="s">
        <v>1824</v>
      </c>
      <c r="F424" s="191" t="s">
        <v>1751</v>
      </c>
      <c r="G424" s="88"/>
      <c r="H424" s="23" t="s">
        <v>1207</v>
      </c>
      <c r="I424" s="23">
        <v>2007</v>
      </c>
      <c r="J424" s="64">
        <v>76.5</v>
      </c>
      <c r="K424" s="37" t="s">
        <v>1208</v>
      </c>
      <c r="L424" s="119"/>
      <c r="M424" s="119"/>
      <c r="N424" s="67"/>
      <c r="O424" s="67"/>
      <c r="P424" s="67"/>
      <c r="Q424" s="67"/>
      <c r="R424" s="21"/>
      <c r="S424" s="36"/>
      <c r="T424" s="40"/>
      <c r="U424" s="40"/>
      <c r="V424" s="40"/>
      <c r="W424" s="40"/>
      <c r="X424" s="16"/>
    </row>
    <row r="425" spans="1:24" s="18" customFormat="1" ht="60" customHeight="1" x14ac:dyDescent="0.25">
      <c r="A425" s="21">
        <v>289</v>
      </c>
      <c r="B425" s="88" t="s">
        <v>1345</v>
      </c>
      <c r="C425" s="88" t="s">
        <v>1209</v>
      </c>
      <c r="D425" s="88" t="s">
        <v>1773</v>
      </c>
      <c r="E425" s="88" t="s">
        <v>1824</v>
      </c>
      <c r="F425" s="191" t="s">
        <v>1749</v>
      </c>
      <c r="G425" s="88"/>
      <c r="H425" s="23" t="s">
        <v>1210</v>
      </c>
      <c r="I425" s="23">
        <v>2007</v>
      </c>
      <c r="J425" s="64">
        <v>76.5</v>
      </c>
      <c r="K425" s="37" t="s">
        <v>1211</v>
      </c>
      <c r="L425" s="119"/>
      <c r="M425" s="119"/>
      <c r="N425" s="67"/>
      <c r="O425" s="67"/>
      <c r="P425" s="67"/>
      <c r="Q425" s="67"/>
      <c r="R425" s="21"/>
      <c r="S425" s="36"/>
      <c r="T425" s="40"/>
      <c r="U425" s="40"/>
      <c r="V425" s="40"/>
      <c r="W425" s="40"/>
      <c r="X425" s="16"/>
    </row>
    <row r="426" spans="1:24" s="18" customFormat="1" ht="49.5" customHeight="1" x14ac:dyDescent="0.25">
      <c r="A426" s="21">
        <v>290</v>
      </c>
      <c r="B426" s="88" t="s">
        <v>1345</v>
      </c>
      <c r="C426" s="88" t="s">
        <v>1212</v>
      </c>
      <c r="D426" s="88" t="s">
        <v>1773</v>
      </c>
      <c r="E426" s="88" t="s">
        <v>1824</v>
      </c>
      <c r="F426" s="191" t="s">
        <v>1750</v>
      </c>
      <c r="G426" s="88"/>
      <c r="H426" s="23" t="s">
        <v>1213</v>
      </c>
      <c r="I426" s="23">
        <v>2007</v>
      </c>
      <c r="J426" s="64">
        <v>76.5</v>
      </c>
      <c r="K426" s="37" t="s">
        <v>1214</v>
      </c>
      <c r="L426" s="119"/>
      <c r="M426" s="119"/>
      <c r="N426" s="67"/>
      <c r="O426" s="67"/>
      <c r="P426" s="67"/>
      <c r="Q426" s="67"/>
      <c r="R426" s="21"/>
      <c r="S426" s="36"/>
      <c r="T426" s="40"/>
      <c r="U426" s="40"/>
      <c r="V426" s="40"/>
      <c r="W426" s="40"/>
      <c r="X426" s="16"/>
    </row>
    <row r="427" spans="1:24" s="18" customFormat="1" ht="52.5" customHeight="1" x14ac:dyDescent="0.25">
      <c r="A427" s="21">
        <v>291</v>
      </c>
      <c r="B427" s="88" t="s">
        <v>1345</v>
      </c>
      <c r="C427" s="88" t="s">
        <v>1215</v>
      </c>
      <c r="D427" s="88" t="s">
        <v>1773</v>
      </c>
      <c r="E427" s="88" t="s">
        <v>1824</v>
      </c>
      <c r="F427" s="191" t="s">
        <v>1751</v>
      </c>
      <c r="G427" s="88"/>
      <c r="H427" s="23" t="s">
        <v>1216</v>
      </c>
      <c r="I427" s="23">
        <v>2007</v>
      </c>
      <c r="J427" s="64">
        <v>76.5</v>
      </c>
      <c r="K427" s="37" t="s">
        <v>1217</v>
      </c>
      <c r="L427" s="119"/>
      <c r="M427" s="119"/>
      <c r="N427" s="67"/>
      <c r="O427" s="67"/>
      <c r="P427" s="67"/>
      <c r="Q427" s="67"/>
      <c r="R427" s="21"/>
      <c r="S427" s="36"/>
      <c r="T427" s="40"/>
      <c r="U427" s="40"/>
      <c r="V427" s="40"/>
      <c r="W427" s="40"/>
      <c r="X427" s="16"/>
    </row>
    <row r="428" spans="1:24" s="18" customFormat="1" ht="78.75" customHeight="1" x14ac:dyDescent="0.25">
      <c r="A428" s="21">
        <v>292</v>
      </c>
      <c r="B428" s="88" t="s">
        <v>1345</v>
      </c>
      <c r="C428" s="88" t="s">
        <v>1218</v>
      </c>
      <c r="D428" s="88" t="s">
        <v>1773</v>
      </c>
      <c r="E428" s="88" t="s">
        <v>1824</v>
      </c>
      <c r="F428" s="191" t="s">
        <v>1757</v>
      </c>
      <c r="G428" s="88"/>
      <c r="H428" s="23" t="s">
        <v>1219</v>
      </c>
      <c r="I428" s="23">
        <v>2007</v>
      </c>
      <c r="J428" s="64">
        <v>76.5</v>
      </c>
      <c r="K428" s="37" t="s">
        <v>1220</v>
      </c>
      <c r="L428" s="119"/>
      <c r="M428" s="119"/>
      <c r="N428" s="67"/>
      <c r="O428" s="67"/>
      <c r="P428" s="67"/>
      <c r="Q428" s="67"/>
      <c r="R428" s="21"/>
      <c r="S428" s="36"/>
      <c r="T428" s="40"/>
      <c r="U428" s="40"/>
      <c r="V428" s="40"/>
      <c r="W428" s="40"/>
      <c r="X428" s="16"/>
    </row>
    <row r="429" spans="1:24" s="18" customFormat="1" ht="63.75" customHeight="1" x14ac:dyDescent="0.25">
      <c r="A429" s="21">
        <v>293</v>
      </c>
      <c r="B429" s="88" t="s">
        <v>1345</v>
      </c>
      <c r="C429" s="88" t="s">
        <v>1221</v>
      </c>
      <c r="D429" s="88" t="s">
        <v>1773</v>
      </c>
      <c r="E429" s="88" t="s">
        <v>1825</v>
      </c>
      <c r="F429" s="191" t="s">
        <v>1743</v>
      </c>
      <c r="G429" s="88"/>
      <c r="H429" s="23" t="s">
        <v>1222</v>
      </c>
      <c r="I429" s="23">
        <v>2007</v>
      </c>
      <c r="J429" s="64">
        <v>76.5</v>
      </c>
      <c r="K429" s="37" t="s">
        <v>1223</v>
      </c>
      <c r="L429" s="119"/>
      <c r="M429" s="119"/>
      <c r="N429" s="67"/>
      <c r="O429" s="67"/>
      <c r="P429" s="67"/>
      <c r="Q429" s="67"/>
      <c r="R429" s="21"/>
      <c r="S429" s="36"/>
      <c r="T429" s="40"/>
      <c r="U429" s="40"/>
      <c r="V429" s="40"/>
      <c r="W429" s="40"/>
      <c r="X429" s="16"/>
    </row>
    <row r="430" spans="1:24" s="18" customFormat="1" ht="68.25" customHeight="1" x14ac:dyDescent="0.25">
      <c r="A430" s="21">
        <v>294</v>
      </c>
      <c r="B430" s="88" t="s">
        <v>1345</v>
      </c>
      <c r="C430" s="88" t="s">
        <v>1224</v>
      </c>
      <c r="D430" s="88" t="s">
        <v>1773</v>
      </c>
      <c r="E430" s="88" t="s">
        <v>1825</v>
      </c>
      <c r="F430" s="191" t="s">
        <v>1745</v>
      </c>
      <c r="G430" s="88"/>
      <c r="H430" s="23" t="s">
        <v>1225</v>
      </c>
      <c r="I430" s="23">
        <v>2007</v>
      </c>
      <c r="J430" s="64">
        <v>76.5</v>
      </c>
      <c r="K430" s="37" t="s">
        <v>1226</v>
      </c>
      <c r="L430" s="119"/>
      <c r="M430" s="119"/>
      <c r="N430" s="67"/>
      <c r="O430" s="67"/>
      <c r="P430" s="67"/>
      <c r="Q430" s="67"/>
      <c r="R430" s="21"/>
      <c r="S430" s="36"/>
      <c r="T430" s="40"/>
      <c r="U430" s="40"/>
      <c r="V430" s="40"/>
      <c r="W430" s="40"/>
      <c r="X430" s="16"/>
    </row>
    <row r="431" spans="1:24" s="18" customFormat="1" ht="55.5" customHeight="1" x14ac:dyDescent="0.25">
      <c r="A431" s="21">
        <v>295</v>
      </c>
      <c r="B431" s="88" t="s">
        <v>1345</v>
      </c>
      <c r="C431" s="88" t="s">
        <v>1227</v>
      </c>
      <c r="D431" s="88" t="s">
        <v>1773</v>
      </c>
      <c r="E431" s="88" t="s">
        <v>1825</v>
      </c>
      <c r="F431" s="191"/>
      <c r="G431" s="88"/>
      <c r="H431" s="23" t="s">
        <v>1228</v>
      </c>
      <c r="I431" s="23">
        <v>2007</v>
      </c>
      <c r="J431" s="64">
        <v>76.5</v>
      </c>
      <c r="K431" s="37" t="s">
        <v>152</v>
      </c>
      <c r="L431" s="119"/>
      <c r="M431" s="119"/>
      <c r="N431" s="67"/>
      <c r="O431" s="67"/>
      <c r="P431" s="67"/>
      <c r="Q431" s="67"/>
      <c r="R431" s="21"/>
      <c r="S431" s="36"/>
      <c r="T431" s="40"/>
      <c r="U431" s="40"/>
      <c r="V431" s="40"/>
      <c r="W431" s="40"/>
      <c r="X431" s="16"/>
    </row>
    <row r="432" spans="1:24" s="18" customFormat="1" ht="55.5" customHeight="1" x14ac:dyDescent="0.25">
      <c r="A432" s="21">
        <v>296</v>
      </c>
      <c r="B432" s="88" t="s">
        <v>1345</v>
      </c>
      <c r="C432" s="88" t="s">
        <v>153</v>
      </c>
      <c r="D432" s="88" t="s">
        <v>1773</v>
      </c>
      <c r="E432" s="88" t="s">
        <v>1825</v>
      </c>
      <c r="F432" s="191" t="s">
        <v>1752</v>
      </c>
      <c r="G432" s="88"/>
      <c r="H432" s="23" t="s">
        <v>154</v>
      </c>
      <c r="I432" s="23">
        <v>2007</v>
      </c>
      <c r="J432" s="64">
        <v>76.5</v>
      </c>
      <c r="K432" s="37" t="s">
        <v>155</v>
      </c>
      <c r="L432" s="119"/>
      <c r="M432" s="119"/>
      <c r="N432" s="67"/>
      <c r="O432" s="67"/>
      <c r="P432" s="67"/>
      <c r="Q432" s="67"/>
      <c r="R432" s="21"/>
      <c r="S432" s="36"/>
      <c r="T432" s="40"/>
      <c r="U432" s="40"/>
      <c r="V432" s="40"/>
      <c r="W432" s="40"/>
      <c r="X432" s="16"/>
    </row>
    <row r="433" spans="1:24" s="18" customFormat="1" ht="54" customHeight="1" x14ac:dyDescent="0.25">
      <c r="A433" s="21">
        <v>297</v>
      </c>
      <c r="B433" s="88" t="s">
        <v>1345</v>
      </c>
      <c r="C433" s="88" t="s">
        <v>156</v>
      </c>
      <c r="D433" s="88" t="s">
        <v>1773</v>
      </c>
      <c r="E433" s="88" t="s">
        <v>1825</v>
      </c>
      <c r="F433" s="191" t="s">
        <v>1754</v>
      </c>
      <c r="G433" s="88"/>
      <c r="H433" s="23" t="s">
        <v>157</v>
      </c>
      <c r="I433" s="23">
        <v>2007</v>
      </c>
      <c r="J433" s="64">
        <v>76.5</v>
      </c>
      <c r="K433" s="37" t="s">
        <v>158</v>
      </c>
      <c r="L433" s="119"/>
      <c r="M433" s="119"/>
      <c r="N433" s="67"/>
      <c r="O433" s="67"/>
      <c r="P433" s="67"/>
      <c r="Q433" s="67"/>
      <c r="R433" s="21"/>
      <c r="S433" s="36"/>
      <c r="T433" s="40"/>
      <c r="U433" s="40"/>
      <c r="V433" s="40"/>
      <c r="W433" s="40"/>
      <c r="X433" s="16"/>
    </row>
    <row r="434" spans="1:24" s="18" customFormat="1" ht="60" customHeight="1" x14ac:dyDescent="0.25">
      <c r="A434" s="21">
        <v>298</v>
      </c>
      <c r="B434" s="88" t="s">
        <v>1345</v>
      </c>
      <c r="C434" s="88" t="s">
        <v>159</v>
      </c>
      <c r="D434" s="88" t="s">
        <v>1775</v>
      </c>
      <c r="E434" s="88" t="s">
        <v>1778</v>
      </c>
      <c r="F434" s="191" t="s">
        <v>1809</v>
      </c>
      <c r="G434" s="88"/>
      <c r="H434" s="23" t="s">
        <v>160</v>
      </c>
      <c r="I434" s="23">
        <v>2003</v>
      </c>
      <c r="J434" s="64">
        <v>76.599999999999994</v>
      </c>
      <c r="K434" s="159" t="s">
        <v>161</v>
      </c>
      <c r="L434" s="67">
        <v>2448245.27</v>
      </c>
      <c r="M434" s="67">
        <v>2448245.27</v>
      </c>
      <c r="N434" s="67"/>
      <c r="O434" s="67"/>
      <c r="P434" s="67"/>
      <c r="Q434" s="67"/>
      <c r="R434" s="21"/>
      <c r="S434" s="36"/>
      <c r="T434" s="40"/>
      <c r="U434" s="40"/>
      <c r="V434" s="40"/>
      <c r="W434" s="40"/>
      <c r="X434" s="16"/>
    </row>
    <row r="435" spans="1:24" s="18" customFormat="1" ht="66" customHeight="1" x14ac:dyDescent="0.25">
      <c r="A435" s="21">
        <v>299</v>
      </c>
      <c r="B435" s="88" t="s">
        <v>1345</v>
      </c>
      <c r="C435" s="88" t="s">
        <v>162</v>
      </c>
      <c r="D435" s="88" t="s">
        <v>1775</v>
      </c>
      <c r="E435" s="88" t="s">
        <v>1778</v>
      </c>
      <c r="F435" s="191" t="s">
        <v>1843</v>
      </c>
      <c r="G435" s="88"/>
      <c r="H435" s="23" t="s">
        <v>163</v>
      </c>
      <c r="I435" s="23">
        <v>2003</v>
      </c>
      <c r="J435" s="64">
        <v>76.599999999999994</v>
      </c>
      <c r="K435" s="159" t="s">
        <v>164</v>
      </c>
      <c r="L435" s="67">
        <v>2448245.27</v>
      </c>
      <c r="M435" s="67">
        <v>2448245.27</v>
      </c>
      <c r="N435" s="67"/>
      <c r="O435" s="67"/>
      <c r="P435" s="67"/>
      <c r="Q435" s="67"/>
      <c r="R435" s="21"/>
      <c r="S435" s="36"/>
      <c r="T435" s="40"/>
      <c r="U435" s="40"/>
      <c r="V435" s="40"/>
      <c r="W435" s="40"/>
      <c r="X435" s="16"/>
    </row>
    <row r="436" spans="1:24" s="18" customFormat="1" ht="72" customHeight="1" x14ac:dyDescent="0.25">
      <c r="A436" s="21">
        <v>300</v>
      </c>
      <c r="B436" s="88" t="s">
        <v>1345</v>
      </c>
      <c r="C436" s="88" t="s">
        <v>165</v>
      </c>
      <c r="D436" s="88" t="s">
        <v>1775</v>
      </c>
      <c r="E436" s="88" t="s">
        <v>1778</v>
      </c>
      <c r="F436" s="191" t="s">
        <v>1841</v>
      </c>
      <c r="G436" s="88"/>
      <c r="H436" s="23" t="s">
        <v>166</v>
      </c>
      <c r="I436" s="23">
        <v>2003</v>
      </c>
      <c r="J436" s="64">
        <v>76.599999999999994</v>
      </c>
      <c r="K436" s="159" t="s">
        <v>167</v>
      </c>
      <c r="L436" s="67">
        <v>2448245.27</v>
      </c>
      <c r="M436" s="67">
        <v>2448245.27</v>
      </c>
      <c r="N436" s="67"/>
      <c r="O436" s="67"/>
      <c r="P436" s="67"/>
      <c r="Q436" s="67"/>
      <c r="R436" s="21"/>
      <c r="S436" s="36"/>
      <c r="T436" s="40"/>
      <c r="U436" s="40"/>
      <c r="V436" s="40"/>
      <c r="W436" s="40"/>
      <c r="X436" s="16"/>
    </row>
    <row r="437" spans="1:24" s="18" customFormat="1" ht="68.25" customHeight="1" x14ac:dyDescent="0.25">
      <c r="A437" s="21">
        <v>301</v>
      </c>
      <c r="B437" s="88" t="s">
        <v>1345</v>
      </c>
      <c r="C437" s="88" t="s">
        <v>394</v>
      </c>
      <c r="D437" s="88" t="s">
        <v>1775</v>
      </c>
      <c r="E437" s="88" t="s">
        <v>1778</v>
      </c>
      <c r="F437" s="191" t="s">
        <v>1842</v>
      </c>
      <c r="G437" s="88"/>
      <c r="H437" s="23" t="s">
        <v>395</v>
      </c>
      <c r="I437" s="23">
        <v>2003</v>
      </c>
      <c r="J437" s="64">
        <v>76.599999999999994</v>
      </c>
      <c r="K437" s="159" t="s">
        <v>396</v>
      </c>
      <c r="L437" s="67">
        <v>2448245.27</v>
      </c>
      <c r="M437" s="67">
        <v>2448245.27</v>
      </c>
      <c r="N437" s="67"/>
      <c r="O437" s="67"/>
      <c r="P437" s="67"/>
      <c r="Q437" s="67"/>
      <c r="R437" s="21"/>
      <c r="S437" s="36"/>
      <c r="T437" s="40"/>
      <c r="U437" s="40"/>
      <c r="V437" s="40"/>
      <c r="W437" s="40"/>
      <c r="X437" s="16"/>
    </row>
    <row r="438" spans="1:24" s="18" customFormat="1" ht="49.5" customHeight="1" x14ac:dyDescent="0.25">
      <c r="A438" s="21">
        <v>302</v>
      </c>
      <c r="B438" s="88" t="s">
        <v>1345</v>
      </c>
      <c r="C438" s="88" t="s">
        <v>397</v>
      </c>
      <c r="D438" s="88" t="s">
        <v>1775</v>
      </c>
      <c r="E438" s="88" t="s">
        <v>1778</v>
      </c>
      <c r="F438" s="191" t="s">
        <v>1752</v>
      </c>
      <c r="G438" s="88"/>
      <c r="H438" s="23" t="s">
        <v>398</v>
      </c>
      <c r="I438" s="23">
        <v>2004</v>
      </c>
      <c r="J438" s="64">
        <v>76.900000000000006</v>
      </c>
      <c r="K438" s="37" t="s">
        <v>399</v>
      </c>
      <c r="L438" s="119"/>
      <c r="M438" s="119"/>
      <c r="N438" s="67"/>
      <c r="O438" s="67"/>
      <c r="P438" s="67"/>
      <c r="Q438" s="67"/>
      <c r="R438" s="21"/>
      <c r="S438" s="36"/>
      <c r="T438" s="40"/>
      <c r="U438" s="40"/>
      <c r="V438" s="40"/>
      <c r="W438" s="40"/>
      <c r="X438" s="16"/>
    </row>
    <row r="439" spans="1:24" s="18" customFormat="1" ht="50.25" customHeight="1" x14ac:dyDescent="0.25">
      <c r="A439" s="21">
        <v>303</v>
      </c>
      <c r="B439" s="88" t="s">
        <v>1345</v>
      </c>
      <c r="C439" s="88" t="s">
        <v>400</v>
      </c>
      <c r="D439" s="88" t="s">
        <v>1775</v>
      </c>
      <c r="E439" s="88" t="s">
        <v>1778</v>
      </c>
      <c r="F439" s="191" t="s">
        <v>1810</v>
      </c>
      <c r="G439" s="88"/>
      <c r="H439" s="23" t="s">
        <v>401</v>
      </c>
      <c r="I439" s="23">
        <v>2003</v>
      </c>
      <c r="J439" s="64">
        <v>76.599999999999994</v>
      </c>
      <c r="K439" s="159" t="s">
        <v>402</v>
      </c>
      <c r="L439" s="67">
        <v>2448245.27</v>
      </c>
      <c r="M439" s="67">
        <v>2448245.27</v>
      </c>
      <c r="N439" s="67"/>
      <c r="O439" s="67"/>
      <c r="P439" s="67"/>
      <c r="Q439" s="67"/>
      <c r="R439" s="21"/>
      <c r="S439" s="36"/>
      <c r="T439" s="40"/>
      <c r="U439" s="40"/>
      <c r="V439" s="40"/>
      <c r="W439" s="40"/>
      <c r="X439" s="16"/>
    </row>
    <row r="440" spans="1:24" s="18" customFormat="1" ht="57.75" customHeight="1" x14ac:dyDescent="0.25">
      <c r="A440" s="21">
        <v>304</v>
      </c>
      <c r="B440" s="88" t="s">
        <v>1345</v>
      </c>
      <c r="C440" s="88" t="s">
        <v>403</v>
      </c>
      <c r="D440" s="88" t="s">
        <v>1775</v>
      </c>
      <c r="E440" s="88" t="s">
        <v>1778</v>
      </c>
      <c r="F440" s="191" t="s">
        <v>1866</v>
      </c>
      <c r="G440" s="88"/>
      <c r="H440" s="23" t="s">
        <v>404</v>
      </c>
      <c r="I440" s="23">
        <v>2003</v>
      </c>
      <c r="J440" s="64">
        <v>76.599999999999994</v>
      </c>
      <c r="K440" s="159" t="s">
        <v>405</v>
      </c>
      <c r="L440" s="67">
        <v>2448245.27</v>
      </c>
      <c r="M440" s="67">
        <v>2448245.27</v>
      </c>
      <c r="N440" s="67"/>
      <c r="O440" s="67"/>
      <c r="P440" s="67"/>
      <c r="Q440" s="67"/>
      <c r="R440" s="21"/>
      <c r="S440" s="36"/>
      <c r="T440" s="40"/>
      <c r="U440" s="40"/>
      <c r="V440" s="40"/>
      <c r="W440" s="40"/>
      <c r="X440" s="16"/>
    </row>
    <row r="441" spans="1:24" s="18" customFormat="1" ht="51" customHeight="1" x14ac:dyDescent="0.25">
      <c r="A441" s="21">
        <v>305</v>
      </c>
      <c r="B441" s="88" t="s">
        <v>1345</v>
      </c>
      <c r="C441" s="88" t="s">
        <v>406</v>
      </c>
      <c r="D441" s="88" t="s">
        <v>1775</v>
      </c>
      <c r="E441" s="88" t="s">
        <v>1778</v>
      </c>
      <c r="F441" s="191" t="s">
        <v>1757</v>
      </c>
      <c r="G441" s="88"/>
      <c r="H441" s="23" t="s">
        <v>407</v>
      </c>
      <c r="I441" s="23">
        <v>2003</v>
      </c>
      <c r="J441" s="64">
        <v>76.599999999999994</v>
      </c>
      <c r="K441" s="159" t="s">
        <v>408</v>
      </c>
      <c r="L441" s="67">
        <v>2448245.27</v>
      </c>
      <c r="M441" s="67">
        <v>2448245.27</v>
      </c>
      <c r="N441" s="67"/>
      <c r="O441" s="67"/>
      <c r="P441" s="67"/>
      <c r="Q441" s="67"/>
      <c r="R441" s="21"/>
      <c r="S441" s="36"/>
      <c r="T441" s="40"/>
      <c r="U441" s="40"/>
      <c r="V441" s="40"/>
      <c r="W441" s="40"/>
      <c r="X441" s="16"/>
    </row>
    <row r="442" spans="1:24" s="18" customFormat="1" ht="54" customHeight="1" x14ac:dyDescent="0.25">
      <c r="A442" s="21">
        <v>306</v>
      </c>
      <c r="B442" s="88" t="s">
        <v>1345</v>
      </c>
      <c r="C442" s="88" t="s">
        <v>409</v>
      </c>
      <c r="D442" s="88" t="s">
        <v>1775</v>
      </c>
      <c r="E442" s="88" t="s">
        <v>1778</v>
      </c>
      <c r="F442" s="191" t="s">
        <v>1750</v>
      </c>
      <c r="G442" s="88"/>
      <c r="H442" s="23" t="s">
        <v>410</v>
      </c>
      <c r="I442" s="23">
        <v>2003</v>
      </c>
      <c r="J442" s="64">
        <v>76.599999999999994</v>
      </c>
      <c r="K442" s="159" t="s">
        <v>411</v>
      </c>
      <c r="L442" s="67">
        <v>2448245.27</v>
      </c>
      <c r="M442" s="67">
        <v>2448245.27</v>
      </c>
      <c r="N442" s="67"/>
      <c r="O442" s="67"/>
      <c r="P442" s="67"/>
      <c r="Q442" s="67"/>
      <c r="R442" s="21"/>
      <c r="S442" s="36"/>
      <c r="T442" s="40"/>
      <c r="U442" s="40"/>
      <c r="V442" s="40"/>
      <c r="W442" s="40"/>
      <c r="X442" s="16"/>
    </row>
    <row r="443" spans="1:24" s="18" customFormat="1" ht="50.25" customHeight="1" x14ac:dyDescent="0.25">
      <c r="A443" s="21">
        <v>307</v>
      </c>
      <c r="B443" s="88" t="s">
        <v>1345</v>
      </c>
      <c r="C443" s="88" t="s">
        <v>412</v>
      </c>
      <c r="D443" s="88" t="s">
        <v>1775</v>
      </c>
      <c r="E443" s="88" t="s">
        <v>1778</v>
      </c>
      <c r="F443" s="191" t="s">
        <v>1742</v>
      </c>
      <c r="G443" s="88"/>
      <c r="H443" s="23" t="s">
        <v>413</v>
      </c>
      <c r="I443" s="23">
        <v>2003</v>
      </c>
      <c r="J443" s="64">
        <v>76.599999999999994</v>
      </c>
      <c r="K443" s="159" t="s">
        <v>414</v>
      </c>
      <c r="L443" s="67">
        <v>2448245.27</v>
      </c>
      <c r="M443" s="67">
        <v>2448245.27</v>
      </c>
      <c r="N443" s="67"/>
      <c r="O443" s="67"/>
      <c r="P443" s="67"/>
      <c r="Q443" s="67"/>
      <c r="R443" s="21"/>
      <c r="S443" s="36"/>
      <c r="T443" s="40"/>
      <c r="U443" s="40"/>
      <c r="V443" s="40"/>
      <c r="W443" s="40"/>
      <c r="X443" s="16"/>
    </row>
    <row r="444" spans="1:24" s="18" customFormat="1" ht="52.5" customHeight="1" x14ac:dyDescent="0.25">
      <c r="A444" s="21">
        <v>308</v>
      </c>
      <c r="B444" s="88" t="s">
        <v>1345</v>
      </c>
      <c r="C444" s="88" t="s">
        <v>415</v>
      </c>
      <c r="D444" s="88" t="s">
        <v>1775</v>
      </c>
      <c r="E444" s="88" t="s">
        <v>1778</v>
      </c>
      <c r="F444" s="191" t="s">
        <v>1845</v>
      </c>
      <c r="G444" s="88"/>
      <c r="H444" s="23" t="s">
        <v>416</v>
      </c>
      <c r="I444" s="23">
        <v>2003</v>
      </c>
      <c r="J444" s="64">
        <v>76.599999999999994</v>
      </c>
      <c r="K444" s="159" t="s">
        <v>417</v>
      </c>
      <c r="L444" s="67">
        <v>2448245.27</v>
      </c>
      <c r="M444" s="67">
        <v>2448245.27</v>
      </c>
      <c r="N444" s="67"/>
      <c r="O444" s="67"/>
      <c r="P444" s="67"/>
      <c r="Q444" s="67"/>
      <c r="R444" s="21"/>
      <c r="S444" s="36"/>
      <c r="T444" s="40"/>
      <c r="U444" s="40"/>
      <c r="V444" s="40"/>
      <c r="W444" s="40"/>
      <c r="X444" s="16"/>
    </row>
    <row r="445" spans="1:24" s="18" customFormat="1" ht="51" customHeight="1" x14ac:dyDescent="0.25">
      <c r="A445" s="21">
        <v>309</v>
      </c>
      <c r="B445" s="88" t="s">
        <v>1345</v>
      </c>
      <c r="C445" s="88" t="s">
        <v>1288</v>
      </c>
      <c r="D445" s="88" t="s">
        <v>1775</v>
      </c>
      <c r="E445" s="88" t="s">
        <v>1778</v>
      </c>
      <c r="F445" s="191" t="s">
        <v>1867</v>
      </c>
      <c r="G445" s="88"/>
      <c r="H445" s="23" t="s">
        <v>1289</v>
      </c>
      <c r="I445" s="23">
        <v>2003</v>
      </c>
      <c r="J445" s="64">
        <v>76.599999999999994</v>
      </c>
      <c r="K445" s="159" t="s">
        <v>1290</v>
      </c>
      <c r="L445" s="67">
        <v>2448245.27</v>
      </c>
      <c r="M445" s="67">
        <v>2448245.27</v>
      </c>
      <c r="N445" s="67"/>
      <c r="O445" s="67"/>
      <c r="P445" s="67"/>
      <c r="Q445" s="67"/>
      <c r="R445" s="21"/>
      <c r="S445" s="36"/>
      <c r="T445" s="40"/>
      <c r="U445" s="40"/>
      <c r="V445" s="40"/>
      <c r="W445" s="40"/>
      <c r="X445" s="16"/>
    </row>
    <row r="446" spans="1:24" s="18" customFormat="1" ht="50.25" customHeight="1" x14ac:dyDescent="0.25">
      <c r="A446" s="21">
        <v>310</v>
      </c>
      <c r="B446" s="88" t="s">
        <v>1345</v>
      </c>
      <c r="C446" s="88" t="s">
        <v>1291</v>
      </c>
      <c r="D446" s="88" t="s">
        <v>1775</v>
      </c>
      <c r="E446" s="88" t="s">
        <v>1778</v>
      </c>
      <c r="F446" s="191" t="s">
        <v>1744</v>
      </c>
      <c r="G446" s="88"/>
      <c r="H446" s="23" t="s">
        <v>1292</v>
      </c>
      <c r="I446" s="23">
        <v>2003</v>
      </c>
      <c r="J446" s="64">
        <v>76.599999999999994</v>
      </c>
      <c r="K446" s="159" t="s">
        <v>1293</v>
      </c>
      <c r="L446" s="67">
        <v>2448245.27</v>
      </c>
      <c r="M446" s="67">
        <v>2448245.27</v>
      </c>
      <c r="N446" s="67"/>
      <c r="O446" s="67"/>
      <c r="P446" s="67"/>
      <c r="Q446" s="67"/>
      <c r="R446" s="21"/>
      <c r="S446" s="36"/>
      <c r="T446" s="40"/>
      <c r="U446" s="40"/>
      <c r="V446" s="40"/>
      <c r="W446" s="40"/>
      <c r="X446" s="16"/>
    </row>
    <row r="447" spans="1:24" s="18" customFormat="1" ht="56.25" customHeight="1" x14ac:dyDescent="0.25">
      <c r="A447" s="21">
        <v>311</v>
      </c>
      <c r="B447" s="88" t="s">
        <v>1345</v>
      </c>
      <c r="C447" s="88" t="s">
        <v>1294</v>
      </c>
      <c r="D447" s="88" t="s">
        <v>1775</v>
      </c>
      <c r="E447" s="88" t="s">
        <v>1778</v>
      </c>
      <c r="F447" s="191" t="s">
        <v>1844</v>
      </c>
      <c r="G447" s="88"/>
      <c r="H447" s="23" t="s">
        <v>1295</v>
      </c>
      <c r="I447" s="23">
        <v>2003</v>
      </c>
      <c r="J447" s="64">
        <v>76.599999999999994</v>
      </c>
      <c r="K447" s="159" t="s">
        <v>1296</v>
      </c>
      <c r="L447" s="67">
        <v>2448245.27</v>
      </c>
      <c r="M447" s="67">
        <v>2448245.27</v>
      </c>
      <c r="N447" s="67"/>
      <c r="O447" s="67"/>
      <c r="P447" s="67"/>
      <c r="Q447" s="67"/>
      <c r="R447" s="21"/>
      <c r="S447" s="36"/>
      <c r="T447" s="40"/>
      <c r="U447" s="40"/>
      <c r="V447" s="40"/>
      <c r="W447" s="40"/>
      <c r="X447" s="16"/>
    </row>
    <row r="448" spans="1:24" s="18" customFormat="1" ht="48.75" customHeight="1" x14ac:dyDescent="0.25">
      <c r="A448" s="21">
        <v>312</v>
      </c>
      <c r="B448" s="88" t="s">
        <v>1345</v>
      </c>
      <c r="C448" s="88" t="s">
        <v>1297</v>
      </c>
      <c r="D448" s="88" t="s">
        <v>1775</v>
      </c>
      <c r="E448" s="88" t="s">
        <v>1826</v>
      </c>
      <c r="F448" s="191" t="s">
        <v>1746</v>
      </c>
      <c r="G448" s="88"/>
      <c r="H448" s="23" t="s">
        <v>1298</v>
      </c>
      <c r="I448" s="23">
        <v>2004</v>
      </c>
      <c r="J448" s="64">
        <v>76.900000000000006</v>
      </c>
      <c r="K448" s="37" t="s">
        <v>1299</v>
      </c>
      <c r="L448" s="119"/>
      <c r="M448" s="119"/>
      <c r="N448" s="67"/>
      <c r="O448" s="67"/>
      <c r="P448" s="67"/>
      <c r="Q448" s="67"/>
      <c r="R448" s="21"/>
      <c r="S448" s="36"/>
      <c r="T448" s="40"/>
      <c r="U448" s="40"/>
      <c r="V448" s="40"/>
      <c r="W448" s="40"/>
      <c r="X448" s="16"/>
    </row>
    <row r="449" spans="1:24" s="18" customFormat="1" ht="60" customHeight="1" x14ac:dyDescent="0.25">
      <c r="A449" s="21">
        <v>313</v>
      </c>
      <c r="B449" s="88" t="s">
        <v>1345</v>
      </c>
      <c r="C449" s="88" t="s">
        <v>1300</v>
      </c>
      <c r="D449" s="88" t="s">
        <v>1775</v>
      </c>
      <c r="E449" s="88" t="s">
        <v>1826</v>
      </c>
      <c r="F449" s="191" t="s">
        <v>1750</v>
      </c>
      <c r="G449" s="88"/>
      <c r="H449" s="23" t="s">
        <v>1301</v>
      </c>
      <c r="I449" s="23">
        <v>2004</v>
      </c>
      <c r="J449" s="64">
        <v>76.900000000000006</v>
      </c>
      <c r="K449" s="37" t="s">
        <v>1302</v>
      </c>
      <c r="L449" s="119"/>
      <c r="M449" s="119"/>
      <c r="N449" s="67"/>
      <c r="O449" s="67"/>
      <c r="P449" s="67"/>
      <c r="Q449" s="67"/>
      <c r="R449" s="21"/>
      <c r="S449" s="36"/>
      <c r="T449" s="40"/>
      <c r="U449" s="40"/>
      <c r="V449" s="40"/>
      <c r="W449" s="40"/>
      <c r="X449" s="16"/>
    </row>
    <row r="450" spans="1:24" s="18" customFormat="1" ht="48" customHeight="1" x14ac:dyDescent="0.25">
      <c r="A450" s="21">
        <v>314</v>
      </c>
      <c r="B450" s="88" t="s">
        <v>1345</v>
      </c>
      <c r="C450" s="88" t="s">
        <v>1303</v>
      </c>
      <c r="D450" s="88" t="s">
        <v>1775</v>
      </c>
      <c r="E450" s="88" t="s">
        <v>1826</v>
      </c>
      <c r="F450" s="191" t="s">
        <v>1744</v>
      </c>
      <c r="G450" s="88"/>
      <c r="H450" s="23" t="s">
        <v>1304</v>
      </c>
      <c r="I450" s="23">
        <v>2003</v>
      </c>
      <c r="J450" s="64">
        <v>76.599999999999994</v>
      </c>
      <c r="K450" s="159" t="s">
        <v>1305</v>
      </c>
      <c r="L450" s="67">
        <v>2448245.27</v>
      </c>
      <c r="M450" s="67">
        <v>2448245.27</v>
      </c>
      <c r="N450" s="67"/>
      <c r="O450" s="67"/>
      <c r="P450" s="67"/>
      <c r="Q450" s="67"/>
      <c r="R450" s="21"/>
      <c r="S450" s="36"/>
      <c r="T450" s="40"/>
      <c r="U450" s="40"/>
      <c r="V450" s="40"/>
      <c r="W450" s="40"/>
      <c r="X450" s="16"/>
    </row>
    <row r="451" spans="1:24" s="18" customFormat="1" ht="50.25" customHeight="1" x14ac:dyDescent="0.25">
      <c r="A451" s="21">
        <v>315</v>
      </c>
      <c r="B451" s="88" t="s">
        <v>1345</v>
      </c>
      <c r="C451" s="88" t="s">
        <v>1306</v>
      </c>
      <c r="D451" s="88" t="s">
        <v>1775</v>
      </c>
      <c r="E451" s="88" t="s">
        <v>1826</v>
      </c>
      <c r="F451" s="191" t="s">
        <v>1758</v>
      </c>
      <c r="G451" s="88"/>
      <c r="H451" s="23" t="s">
        <v>1307</v>
      </c>
      <c r="I451" s="23">
        <v>2003</v>
      </c>
      <c r="J451" s="64">
        <v>76.599999999999994</v>
      </c>
      <c r="K451" s="159" t="s">
        <v>1308</v>
      </c>
      <c r="L451" s="67">
        <v>2448245.27</v>
      </c>
      <c r="M451" s="67">
        <v>2448245.27</v>
      </c>
      <c r="N451" s="67"/>
      <c r="O451" s="67"/>
      <c r="P451" s="67"/>
      <c r="Q451" s="67"/>
      <c r="R451" s="21"/>
      <c r="S451" s="36"/>
      <c r="T451" s="40"/>
      <c r="U451" s="40"/>
      <c r="V451" s="40"/>
      <c r="W451" s="40"/>
      <c r="X451" s="16"/>
    </row>
    <row r="452" spans="1:24" s="18" customFormat="1" ht="54" customHeight="1" x14ac:dyDescent="0.25">
      <c r="A452" s="21">
        <v>316</v>
      </c>
      <c r="B452" s="88" t="s">
        <v>1345</v>
      </c>
      <c r="C452" s="88" t="s">
        <v>1309</v>
      </c>
      <c r="D452" s="88" t="s">
        <v>1775</v>
      </c>
      <c r="E452" s="88" t="s">
        <v>1826</v>
      </c>
      <c r="F452" s="191" t="s">
        <v>1809</v>
      </c>
      <c r="G452" s="88"/>
      <c r="H452" s="23" t="s">
        <v>1310</v>
      </c>
      <c r="I452" s="23">
        <v>2003</v>
      </c>
      <c r="J452" s="64">
        <v>76.599999999999994</v>
      </c>
      <c r="K452" s="37"/>
      <c r="L452" s="119"/>
      <c r="M452" s="119"/>
      <c r="N452" s="67"/>
      <c r="O452" s="67"/>
      <c r="P452" s="67"/>
      <c r="Q452" s="67"/>
      <c r="R452" s="21"/>
      <c r="S452" s="36"/>
      <c r="T452" s="40"/>
      <c r="U452" s="40"/>
      <c r="V452" s="40"/>
      <c r="W452" s="40"/>
      <c r="X452" s="16"/>
    </row>
    <row r="453" spans="1:24" s="18" customFormat="1" ht="57.75" customHeight="1" x14ac:dyDescent="0.25">
      <c r="A453" s="21">
        <v>317</v>
      </c>
      <c r="B453" s="88" t="s">
        <v>1345</v>
      </c>
      <c r="C453" s="88" t="s">
        <v>1311</v>
      </c>
      <c r="D453" s="88" t="s">
        <v>1775</v>
      </c>
      <c r="E453" s="88" t="s">
        <v>1826</v>
      </c>
      <c r="F453" s="191" t="s">
        <v>1749</v>
      </c>
      <c r="G453" s="88"/>
      <c r="H453" s="23" t="s">
        <v>1312</v>
      </c>
      <c r="I453" s="23">
        <v>2003</v>
      </c>
      <c r="J453" s="64">
        <v>76.599999999999994</v>
      </c>
      <c r="K453" s="159" t="s">
        <v>1313</v>
      </c>
      <c r="L453" s="67">
        <v>2448245.27</v>
      </c>
      <c r="M453" s="67">
        <v>2448245.27</v>
      </c>
      <c r="N453" s="67"/>
      <c r="O453" s="67"/>
      <c r="P453" s="67"/>
      <c r="Q453" s="67"/>
      <c r="R453" s="21"/>
      <c r="S453" s="36"/>
      <c r="T453" s="40"/>
      <c r="U453" s="40"/>
      <c r="V453" s="40"/>
      <c r="W453" s="40"/>
      <c r="X453" s="16"/>
    </row>
    <row r="454" spans="1:24" s="18" customFormat="1" ht="59.25" customHeight="1" x14ac:dyDescent="0.25">
      <c r="A454" s="21">
        <v>318</v>
      </c>
      <c r="B454" s="88" t="s">
        <v>1345</v>
      </c>
      <c r="C454" s="88" t="s">
        <v>1314</v>
      </c>
      <c r="D454" s="88" t="s">
        <v>1775</v>
      </c>
      <c r="E454" s="88" t="s">
        <v>1826</v>
      </c>
      <c r="F454" s="191" t="s">
        <v>1751</v>
      </c>
      <c r="G454" s="88"/>
      <c r="H454" s="23" t="s">
        <v>1364</v>
      </c>
      <c r="I454" s="23">
        <v>2003</v>
      </c>
      <c r="J454" s="64">
        <v>76.599999999999994</v>
      </c>
      <c r="K454" s="159" t="s">
        <v>1365</v>
      </c>
      <c r="L454" s="67">
        <v>2448245.27</v>
      </c>
      <c r="M454" s="67">
        <v>2448245.27</v>
      </c>
      <c r="N454" s="67"/>
      <c r="O454" s="67"/>
      <c r="P454" s="67"/>
      <c r="Q454" s="67"/>
      <c r="R454" s="21"/>
      <c r="S454" s="36"/>
      <c r="T454" s="40"/>
      <c r="U454" s="40"/>
      <c r="V454" s="40"/>
      <c r="W454" s="40"/>
      <c r="X454" s="16"/>
    </row>
    <row r="455" spans="1:24" s="18" customFormat="1" ht="48" customHeight="1" x14ac:dyDescent="0.25">
      <c r="A455" s="21">
        <v>319</v>
      </c>
      <c r="B455" s="88" t="s">
        <v>1345</v>
      </c>
      <c r="C455" s="88" t="s">
        <v>1366</v>
      </c>
      <c r="D455" s="88" t="s">
        <v>1775</v>
      </c>
      <c r="E455" s="88" t="s">
        <v>1826</v>
      </c>
      <c r="F455" s="191" t="s">
        <v>1742</v>
      </c>
      <c r="G455" s="88"/>
      <c r="H455" s="23" t="s">
        <v>1367</v>
      </c>
      <c r="I455" s="23">
        <v>2003</v>
      </c>
      <c r="J455" s="64">
        <v>76.599999999999994</v>
      </c>
      <c r="K455" s="159" t="s">
        <v>1368</v>
      </c>
      <c r="L455" s="67">
        <v>2448245.27</v>
      </c>
      <c r="M455" s="67">
        <v>2448245.27</v>
      </c>
      <c r="N455" s="67"/>
      <c r="O455" s="67"/>
      <c r="P455" s="67"/>
      <c r="Q455" s="67"/>
      <c r="R455" s="21"/>
      <c r="S455" s="36"/>
      <c r="T455" s="40"/>
      <c r="U455" s="40"/>
      <c r="V455" s="40"/>
      <c r="W455" s="40"/>
      <c r="X455" s="16"/>
    </row>
    <row r="456" spans="1:24" s="18" customFormat="1" ht="48" customHeight="1" x14ac:dyDescent="0.25">
      <c r="A456" s="21">
        <v>320</v>
      </c>
      <c r="B456" s="88" t="s">
        <v>1345</v>
      </c>
      <c r="C456" s="88" t="s">
        <v>1369</v>
      </c>
      <c r="D456" s="88" t="s">
        <v>1775</v>
      </c>
      <c r="E456" s="88" t="s">
        <v>1826</v>
      </c>
      <c r="F456" s="191" t="s">
        <v>1743</v>
      </c>
      <c r="G456" s="88"/>
      <c r="H456" s="23" t="s">
        <v>1370</v>
      </c>
      <c r="I456" s="23">
        <v>2003</v>
      </c>
      <c r="J456" s="64">
        <v>76.599999999999994</v>
      </c>
      <c r="K456" s="159" t="s">
        <v>1371</v>
      </c>
      <c r="L456" s="67">
        <v>2448245.27</v>
      </c>
      <c r="M456" s="67">
        <v>2448245.27</v>
      </c>
      <c r="N456" s="67"/>
      <c r="O456" s="67"/>
      <c r="P456" s="67"/>
      <c r="Q456" s="67"/>
      <c r="R456" s="21"/>
      <c r="S456" s="36"/>
      <c r="T456" s="40"/>
      <c r="U456" s="40"/>
      <c r="V456" s="40"/>
      <c r="W456" s="40"/>
      <c r="X456" s="16"/>
    </row>
    <row r="457" spans="1:24" s="18" customFormat="1" ht="66" customHeight="1" x14ac:dyDescent="0.25">
      <c r="A457" s="21">
        <v>321</v>
      </c>
      <c r="B457" s="88" t="s">
        <v>1345</v>
      </c>
      <c r="C457" s="88" t="s">
        <v>1372</v>
      </c>
      <c r="D457" s="88" t="s">
        <v>1775</v>
      </c>
      <c r="E457" s="88" t="s">
        <v>1826</v>
      </c>
      <c r="F457" s="191" t="s">
        <v>1757</v>
      </c>
      <c r="G457" s="88"/>
      <c r="H457" s="23" t="s">
        <v>1373</v>
      </c>
      <c r="I457" s="23">
        <v>2004</v>
      </c>
      <c r="J457" s="64">
        <v>76.900000000000006</v>
      </c>
      <c r="K457" s="37" t="s">
        <v>1374</v>
      </c>
      <c r="L457" s="119"/>
      <c r="M457" s="119"/>
      <c r="N457" s="67"/>
      <c r="O457" s="67"/>
      <c r="P457" s="67"/>
      <c r="Q457" s="67"/>
      <c r="R457" s="21"/>
      <c r="S457" s="36"/>
      <c r="T457" s="40"/>
      <c r="U457" s="40"/>
      <c r="V457" s="40"/>
      <c r="W457" s="40"/>
      <c r="X457" s="16"/>
    </row>
    <row r="458" spans="1:24" s="18" customFormat="1" ht="51.75" customHeight="1" x14ac:dyDescent="0.25">
      <c r="A458" s="21">
        <v>322</v>
      </c>
      <c r="B458" s="88" t="s">
        <v>1345</v>
      </c>
      <c r="C458" s="88" t="s">
        <v>1375</v>
      </c>
      <c r="D458" s="88" t="s">
        <v>1775</v>
      </c>
      <c r="E458" s="88" t="s">
        <v>1826</v>
      </c>
      <c r="F458" s="191" t="s">
        <v>1745</v>
      </c>
      <c r="G458" s="88"/>
      <c r="H458" s="23" t="s">
        <v>1376</v>
      </c>
      <c r="I458" s="23">
        <v>2004</v>
      </c>
      <c r="J458" s="64">
        <v>76.900000000000006</v>
      </c>
      <c r="K458" s="37" t="s">
        <v>1377</v>
      </c>
      <c r="L458" s="119"/>
      <c r="M458" s="119"/>
      <c r="N458" s="67"/>
      <c r="O458" s="67"/>
      <c r="P458" s="67"/>
      <c r="Q458" s="67"/>
      <c r="R458" s="21"/>
      <c r="S458" s="36"/>
      <c r="T458" s="40"/>
      <c r="U458" s="40"/>
      <c r="V458" s="40"/>
      <c r="W458" s="40"/>
      <c r="X458" s="16"/>
    </row>
    <row r="459" spans="1:24" s="18" customFormat="1" ht="51.75" customHeight="1" x14ac:dyDescent="0.25">
      <c r="A459" s="21">
        <v>323</v>
      </c>
      <c r="B459" s="88" t="s">
        <v>1345</v>
      </c>
      <c r="C459" s="88" t="s">
        <v>1378</v>
      </c>
      <c r="D459" s="88" t="s">
        <v>1775</v>
      </c>
      <c r="E459" s="88" t="s">
        <v>1826</v>
      </c>
      <c r="F459" s="191" t="s">
        <v>1810</v>
      </c>
      <c r="G459" s="88"/>
      <c r="H459" s="23" t="s">
        <v>1379</v>
      </c>
      <c r="I459" s="23">
        <v>2004</v>
      </c>
      <c r="J459" s="64">
        <v>76.900000000000006</v>
      </c>
      <c r="K459" s="37" t="s">
        <v>1380</v>
      </c>
      <c r="L459" s="119"/>
      <c r="M459" s="119"/>
      <c r="N459" s="67"/>
      <c r="O459" s="67"/>
      <c r="P459" s="67"/>
      <c r="Q459" s="67"/>
      <c r="R459" s="21"/>
      <c r="S459" s="36"/>
      <c r="T459" s="40"/>
      <c r="U459" s="40"/>
      <c r="V459" s="40"/>
      <c r="W459" s="40"/>
      <c r="X459" s="16"/>
    </row>
    <row r="460" spans="1:24" s="18" customFormat="1" ht="48.75" customHeight="1" x14ac:dyDescent="0.25">
      <c r="A460" s="21">
        <v>324</v>
      </c>
      <c r="B460" s="88" t="s">
        <v>1345</v>
      </c>
      <c r="C460" s="88" t="s">
        <v>1381</v>
      </c>
      <c r="D460" s="88" t="s">
        <v>1775</v>
      </c>
      <c r="E460" s="88" t="s">
        <v>1784</v>
      </c>
      <c r="F460" s="191" t="s">
        <v>1809</v>
      </c>
      <c r="G460" s="88"/>
      <c r="H460" s="23" t="s">
        <v>1382</v>
      </c>
      <c r="I460" s="23">
        <v>2004</v>
      </c>
      <c r="J460" s="64">
        <v>76.900000000000006</v>
      </c>
      <c r="K460" s="37" t="s">
        <v>1383</v>
      </c>
      <c r="L460" s="119"/>
      <c r="M460" s="119"/>
      <c r="N460" s="67"/>
      <c r="O460" s="67"/>
      <c r="P460" s="67"/>
      <c r="Q460" s="67"/>
      <c r="R460" s="21"/>
      <c r="S460" s="36"/>
      <c r="T460" s="40"/>
      <c r="U460" s="40"/>
      <c r="V460" s="40"/>
      <c r="W460" s="40"/>
      <c r="X460" s="16"/>
    </row>
    <row r="461" spans="1:24" s="18" customFormat="1" ht="49.5" customHeight="1" x14ac:dyDescent="0.25">
      <c r="A461" s="21">
        <v>325</v>
      </c>
      <c r="B461" s="88" t="s">
        <v>1345</v>
      </c>
      <c r="C461" s="88" t="s">
        <v>1384</v>
      </c>
      <c r="D461" s="88" t="s">
        <v>1775</v>
      </c>
      <c r="E461" s="88" t="s">
        <v>1784</v>
      </c>
      <c r="F461" s="191" t="s">
        <v>1810</v>
      </c>
      <c r="G461" s="88"/>
      <c r="H461" s="23" t="s">
        <v>1385</v>
      </c>
      <c r="I461" s="23">
        <v>2004</v>
      </c>
      <c r="J461" s="64">
        <v>76.900000000000006</v>
      </c>
      <c r="K461" s="37" t="s">
        <v>1386</v>
      </c>
      <c r="L461" s="119"/>
      <c r="M461" s="119"/>
      <c r="N461" s="67"/>
      <c r="O461" s="67"/>
      <c r="P461" s="67"/>
      <c r="Q461" s="67"/>
      <c r="R461" s="21"/>
      <c r="S461" s="36"/>
      <c r="T461" s="40"/>
      <c r="U461" s="40"/>
      <c r="V461" s="40"/>
      <c r="W461" s="40"/>
      <c r="X461" s="16"/>
    </row>
    <row r="462" spans="1:24" s="18" customFormat="1" ht="52.5" customHeight="1" x14ac:dyDescent="0.25">
      <c r="A462" s="21">
        <v>326</v>
      </c>
      <c r="B462" s="88" t="s">
        <v>1345</v>
      </c>
      <c r="C462" s="88" t="s">
        <v>1387</v>
      </c>
      <c r="D462" s="88" t="s">
        <v>1775</v>
      </c>
      <c r="E462" s="88" t="s">
        <v>1784</v>
      </c>
      <c r="F462" s="191" t="s">
        <v>1749</v>
      </c>
      <c r="G462" s="88"/>
      <c r="H462" s="23" t="s">
        <v>1388</v>
      </c>
      <c r="I462" s="23">
        <v>2004</v>
      </c>
      <c r="J462" s="64">
        <v>76.900000000000006</v>
      </c>
      <c r="K462" s="37" t="s">
        <v>1389</v>
      </c>
      <c r="L462" s="119"/>
      <c r="M462" s="119"/>
      <c r="N462" s="67"/>
      <c r="O462" s="67"/>
      <c r="P462" s="67"/>
      <c r="Q462" s="67"/>
      <c r="R462" s="21"/>
      <c r="S462" s="36"/>
      <c r="T462" s="40"/>
      <c r="U462" s="40"/>
      <c r="V462" s="40"/>
      <c r="W462" s="40"/>
      <c r="X462" s="16"/>
    </row>
    <row r="463" spans="1:24" s="18" customFormat="1" ht="64.5" customHeight="1" x14ac:dyDescent="0.25">
      <c r="A463" s="21">
        <v>327</v>
      </c>
      <c r="B463" s="88" t="s">
        <v>1345</v>
      </c>
      <c r="C463" s="88" t="s">
        <v>1390</v>
      </c>
      <c r="D463" s="88" t="s">
        <v>1775</v>
      </c>
      <c r="E463" s="88" t="s">
        <v>1784</v>
      </c>
      <c r="F463" s="191" t="s">
        <v>1750</v>
      </c>
      <c r="G463" s="88"/>
      <c r="H463" s="23" t="s">
        <v>1391</v>
      </c>
      <c r="I463" s="23">
        <v>2004</v>
      </c>
      <c r="J463" s="64">
        <v>76.900000000000006</v>
      </c>
      <c r="K463" s="37" t="s">
        <v>1392</v>
      </c>
      <c r="L463" s="119"/>
      <c r="M463" s="119"/>
      <c r="N463" s="67"/>
      <c r="O463" s="67"/>
      <c r="P463" s="67"/>
      <c r="Q463" s="67"/>
      <c r="R463" s="21"/>
      <c r="S463" s="36"/>
      <c r="T463" s="40"/>
      <c r="U463" s="40"/>
      <c r="V463" s="40"/>
      <c r="W463" s="40"/>
      <c r="X463" s="16"/>
    </row>
    <row r="464" spans="1:24" s="18" customFormat="1" ht="51" customHeight="1" x14ac:dyDescent="0.25">
      <c r="A464" s="21">
        <v>328</v>
      </c>
      <c r="B464" s="88" t="s">
        <v>1345</v>
      </c>
      <c r="C464" s="88" t="s">
        <v>1393</v>
      </c>
      <c r="D464" s="88" t="s">
        <v>1775</v>
      </c>
      <c r="E464" s="88" t="s">
        <v>1789</v>
      </c>
      <c r="F464" s="191" t="s">
        <v>1751</v>
      </c>
      <c r="G464" s="88"/>
      <c r="H464" s="23" t="s">
        <v>1394</v>
      </c>
      <c r="I464" s="23">
        <v>2005</v>
      </c>
      <c r="J464" s="64">
        <v>76.5</v>
      </c>
      <c r="K464" s="159" t="s">
        <v>1395</v>
      </c>
      <c r="L464" s="67">
        <v>3773970.8</v>
      </c>
      <c r="M464" s="67">
        <v>3773970.8</v>
      </c>
      <c r="N464" s="67"/>
      <c r="O464" s="67"/>
      <c r="P464" s="67"/>
      <c r="Q464" s="67"/>
      <c r="R464" s="21"/>
      <c r="S464" s="36"/>
      <c r="T464" s="40"/>
      <c r="U464" s="40"/>
      <c r="V464" s="40"/>
      <c r="W464" s="40"/>
      <c r="X464" s="16"/>
    </row>
    <row r="465" spans="1:24" s="18" customFormat="1" ht="52.5" customHeight="1" x14ac:dyDescent="0.25">
      <c r="A465" s="21">
        <v>329</v>
      </c>
      <c r="B465" s="88" t="s">
        <v>1345</v>
      </c>
      <c r="C465" s="88" t="s">
        <v>1396</v>
      </c>
      <c r="D465" s="88" t="s">
        <v>1775</v>
      </c>
      <c r="E465" s="88" t="s">
        <v>1789</v>
      </c>
      <c r="F465" s="191" t="s">
        <v>1750</v>
      </c>
      <c r="G465" s="88"/>
      <c r="H465" s="23" t="s">
        <v>1397</v>
      </c>
      <c r="I465" s="23">
        <v>2005</v>
      </c>
      <c r="J465" s="64">
        <v>76.5</v>
      </c>
      <c r="K465" s="37"/>
      <c r="L465" s="119"/>
      <c r="M465" s="119"/>
      <c r="N465" s="67"/>
      <c r="O465" s="67"/>
      <c r="P465" s="67"/>
      <c r="Q465" s="67"/>
      <c r="R465" s="21"/>
      <c r="S465" s="36"/>
      <c r="T465" s="40"/>
      <c r="U465" s="40"/>
      <c r="V465" s="40"/>
      <c r="W465" s="40"/>
      <c r="X465" s="16"/>
    </row>
    <row r="466" spans="1:24" s="18" customFormat="1" ht="54.75" customHeight="1" x14ac:dyDescent="0.25">
      <c r="A466" s="21">
        <v>330</v>
      </c>
      <c r="B466" s="88" t="s">
        <v>1345</v>
      </c>
      <c r="C466" s="88" t="s">
        <v>470</v>
      </c>
      <c r="D466" s="88" t="s">
        <v>1775</v>
      </c>
      <c r="E466" s="88" t="s">
        <v>1789</v>
      </c>
      <c r="F466" s="191" t="s">
        <v>1749</v>
      </c>
      <c r="G466" s="88"/>
      <c r="H466" s="23" t="s">
        <v>471</v>
      </c>
      <c r="I466" s="23">
        <v>2005</v>
      </c>
      <c r="J466" s="64">
        <v>76.5</v>
      </c>
      <c r="K466" s="159" t="s">
        <v>472</v>
      </c>
      <c r="L466" s="67">
        <v>3773970.8</v>
      </c>
      <c r="M466" s="67">
        <v>3773970.8</v>
      </c>
      <c r="N466" s="67"/>
      <c r="O466" s="67"/>
      <c r="P466" s="67"/>
      <c r="Q466" s="67"/>
      <c r="R466" s="21"/>
      <c r="S466" s="36"/>
      <c r="T466" s="40"/>
      <c r="U466" s="40"/>
      <c r="V466" s="40"/>
      <c r="W466" s="40"/>
      <c r="X466" s="16"/>
    </row>
    <row r="467" spans="1:24" s="18" customFormat="1" ht="51" customHeight="1" x14ac:dyDescent="0.25">
      <c r="A467" s="21">
        <v>331</v>
      </c>
      <c r="B467" s="88" t="s">
        <v>1345</v>
      </c>
      <c r="C467" s="88" t="s">
        <v>473</v>
      </c>
      <c r="D467" s="88" t="s">
        <v>1775</v>
      </c>
      <c r="E467" s="88" t="s">
        <v>1789</v>
      </c>
      <c r="F467" s="191" t="s">
        <v>1810</v>
      </c>
      <c r="G467" s="88"/>
      <c r="H467" s="23" t="s">
        <v>474</v>
      </c>
      <c r="I467" s="23">
        <v>2005</v>
      </c>
      <c r="J467" s="64">
        <v>76.5</v>
      </c>
      <c r="K467" s="159" t="s">
        <v>475</v>
      </c>
      <c r="L467" s="67">
        <v>3773970.8</v>
      </c>
      <c r="M467" s="67">
        <v>3773970.8</v>
      </c>
      <c r="N467" s="67"/>
      <c r="O467" s="67"/>
      <c r="P467" s="67"/>
      <c r="Q467" s="67"/>
      <c r="R467" s="21"/>
      <c r="S467" s="36"/>
      <c r="T467" s="40"/>
      <c r="U467" s="40"/>
      <c r="V467" s="40"/>
      <c r="W467" s="40"/>
      <c r="X467" s="16"/>
    </row>
    <row r="468" spans="1:24" s="18" customFormat="1" ht="54.75" customHeight="1" x14ac:dyDescent="0.25">
      <c r="A468" s="21">
        <v>332</v>
      </c>
      <c r="B468" s="88" t="s">
        <v>1345</v>
      </c>
      <c r="C468" s="88" t="s">
        <v>476</v>
      </c>
      <c r="D468" s="88" t="s">
        <v>1775</v>
      </c>
      <c r="E468" s="88" t="s">
        <v>1789</v>
      </c>
      <c r="F468" s="191" t="s">
        <v>1809</v>
      </c>
      <c r="G468" s="88"/>
      <c r="H468" s="23" t="s">
        <v>477</v>
      </c>
      <c r="I468" s="23">
        <v>2005</v>
      </c>
      <c r="J468" s="64">
        <v>76.5</v>
      </c>
      <c r="K468" s="159" t="s">
        <v>478</v>
      </c>
      <c r="L468" s="66">
        <v>3773970.79</v>
      </c>
      <c r="M468" s="66">
        <v>3773970.79</v>
      </c>
      <c r="N468" s="66"/>
      <c r="O468" s="66"/>
      <c r="P468" s="66"/>
      <c r="Q468" s="66"/>
      <c r="R468" s="21"/>
      <c r="S468" s="36"/>
      <c r="T468" s="40"/>
      <c r="U468" s="40"/>
      <c r="V468" s="40"/>
      <c r="W468" s="40"/>
      <c r="X468" s="16"/>
    </row>
    <row r="469" spans="1:24" s="18" customFormat="1" ht="59.25" customHeight="1" x14ac:dyDescent="0.25">
      <c r="A469" s="21">
        <v>333</v>
      </c>
      <c r="B469" s="88" t="s">
        <v>1106</v>
      </c>
      <c r="C469" s="88" t="s">
        <v>479</v>
      </c>
      <c r="D469" s="88" t="s">
        <v>1775</v>
      </c>
      <c r="E469" s="88" t="s">
        <v>1784</v>
      </c>
      <c r="F469" s="191" t="s">
        <v>1753</v>
      </c>
      <c r="G469" s="88" t="s">
        <v>1910</v>
      </c>
      <c r="H469" s="23" t="s">
        <v>480</v>
      </c>
      <c r="I469" s="23">
        <v>1958</v>
      </c>
      <c r="J469" s="64">
        <v>97.3</v>
      </c>
      <c r="K469" s="37" t="s">
        <v>481</v>
      </c>
      <c r="L469" s="119"/>
      <c r="M469" s="119"/>
      <c r="N469" s="66"/>
      <c r="O469" s="66"/>
      <c r="P469" s="66"/>
      <c r="Q469" s="66"/>
      <c r="R469" s="21"/>
      <c r="S469" s="36"/>
      <c r="T469" s="40"/>
      <c r="U469" s="40"/>
      <c r="V469" s="40"/>
      <c r="W469" s="40"/>
      <c r="X469" s="16"/>
    </row>
    <row r="470" spans="1:24" s="18" customFormat="1" ht="53.25" customHeight="1" x14ac:dyDescent="0.25">
      <c r="A470" s="21">
        <v>334</v>
      </c>
      <c r="B470" s="88" t="s">
        <v>851</v>
      </c>
      <c r="C470" s="88" t="s">
        <v>482</v>
      </c>
      <c r="D470" s="88" t="s">
        <v>1775</v>
      </c>
      <c r="E470" s="88" t="s">
        <v>1784</v>
      </c>
      <c r="F470" s="191" t="s">
        <v>1746</v>
      </c>
      <c r="G470" s="88">
        <v>1.2</v>
      </c>
      <c r="H470" s="23" t="s">
        <v>483</v>
      </c>
      <c r="I470" s="23">
        <v>1957</v>
      </c>
      <c r="J470" s="64">
        <v>45.7</v>
      </c>
      <c r="K470" s="37" t="s">
        <v>484</v>
      </c>
      <c r="L470" s="119"/>
      <c r="M470" s="119"/>
      <c r="N470" s="66"/>
      <c r="O470" s="66"/>
      <c r="P470" s="66"/>
      <c r="Q470" s="66"/>
      <c r="R470" s="21"/>
      <c r="S470" s="36"/>
      <c r="T470" s="40"/>
      <c r="U470" s="40"/>
      <c r="V470" s="40"/>
      <c r="W470" s="40"/>
      <c r="X470" s="16"/>
    </row>
    <row r="471" spans="1:24" s="18" customFormat="1" ht="61.5" customHeight="1" x14ac:dyDescent="0.25">
      <c r="A471" s="21">
        <v>335</v>
      </c>
      <c r="B471" s="88" t="s">
        <v>851</v>
      </c>
      <c r="C471" s="88" t="s">
        <v>485</v>
      </c>
      <c r="D471" s="88" t="s">
        <v>1775</v>
      </c>
      <c r="E471" s="88" t="s">
        <v>1784</v>
      </c>
      <c r="F471" s="191" t="s">
        <v>1748</v>
      </c>
      <c r="G471" s="88">
        <v>1.2</v>
      </c>
      <c r="H471" s="23" t="s">
        <v>486</v>
      </c>
      <c r="I471" s="23">
        <v>1957</v>
      </c>
      <c r="J471" s="64">
        <v>47.6</v>
      </c>
      <c r="K471" s="37" t="s">
        <v>487</v>
      </c>
      <c r="L471" s="119"/>
      <c r="M471" s="119"/>
      <c r="N471" s="67"/>
      <c r="O471" s="67"/>
      <c r="P471" s="67"/>
      <c r="Q471" s="67"/>
      <c r="R471" s="21"/>
      <c r="S471" s="36"/>
      <c r="T471" s="40"/>
      <c r="U471" s="40"/>
      <c r="V471" s="40"/>
      <c r="W471" s="40"/>
      <c r="X471" s="16"/>
    </row>
    <row r="472" spans="1:24" s="18" customFormat="1" ht="55.5" customHeight="1" x14ac:dyDescent="0.25">
      <c r="A472" s="21">
        <v>336</v>
      </c>
      <c r="B472" s="88" t="s">
        <v>851</v>
      </c>
      <c r="C472" s="88" t="s">
        <v>488</v>
      </c>
      <c r="D472" s="88" t="s">
        <v>1775</v>
      </c>
      <c r="E472" s="88" t="s">
        <v>1784</v>
      </c>
      <c r="F472" s="191" t="s">
        <v>1751</v>
      </c>
      <c r="G472" s="88">
        <v>1.2</v>
      </c>
      <c r="H472" s="23" t="s">
        <v>489</v>
      </c>
      <c r="I472" s="23">
        <v>1958</v>
      </c>
      <c r="J472" s="64">
        <v>50.3</v>
      </c>
      <c r="K472" s="37" t="s">
        <v>490</v>
      </c>
      <c r="L472" s="119"/>
      <c r="M472" s="119"/>
      <c r="N472" s="66"/>
      <c r="O472" s="66"/>
      <c r="P472" s="66"/>
      <c r="Q472" s="66"/>
      <c r="R472" s="21"/>
      <c r="S472" s="36"/>
      <c r="T472" s="40"/>
      <c r="U472" s="40"/>
      <c r="V472" s="40"/>
      <c r="W472" s="40"/>
      <c r="X472" s="16"/>
    </row>
    <row r="473" spans="1:24" s="18" customFormat="1" ht="48.75" customHeight="1" x14ac:dyDescent="0.25">
      <c r="A473" s="21">
        <v>337</v>
      </c>
      <c r="B473" s="88" t="s">
        <v>1106</v>
      </c>
      <c r="C473" s="88" t="s">
        <v>491</v>
      </c>
      <c r="D473" s="88" t="s">
        <v>1775</v>
      </c>
      <c r="E473" s="88" t="s">
        <v>1784</v>
      </c>
      <c r="F473" s="191" t="s">
        <v>1752</v>
      </c>
      <c r="G473" s="88" t="s">
        <v>1910</v>
      </c>
      <c r="H473" s="23" t="s">
        <v>492</v>
      </c>
      <c r="I473" s="23">
        <v>1959</v>
      </c>
      <c r="J473" s="64">
        <v>93.2</v>
      </c>
      <c r="K473" s="37" t="s">
        <v>493</v>
      </c>
      <c r="L473" s="119"/>
      <c r="M473" s="119"/>
      <c r="N473" s="66"/>
      <c r="O473" s="66"/>
      <c r="P473" s="66"/>
      <c r="Q473" s="66"/>
      <c r="R473" s="21"/>
      <c r="S473" s="36"/>
      <c r="T473" s="40"/>
      <c r="U473" s="40"/>
      <c r="V473" s="40"/>
      <c r="W473" s="40"/>
      <c r="X473" s="16"/>
    </row>
    <row r="474" spans="1:24" s="18" customFormat="1" ht="48" customHeight="1" x14ac:dyDescent="0.25">
      <c r="A474" s="21">
        <v>338</v>
      </c>
      <c r="B474" s="88" t="s">
        <v>851</v>
      </c>
      <c r="C474" s="88" t="s">
        <v>286</v>
      </c>
      <c r="D474" s="88" t="s">
        <v>1775</v>
      </c>
      <c r="E474" s="88" t="s">
        <v>1784</v>
      </c>
      <c r="F474" s="191" t="s">
        <v>1744</v>
      </c>
      <c r="G474" s="88">
        <v>1.2</v>
      </c>
      <c r="H474" s="23" t="s">
        <v>287</v>
      </c>
      <c r="I474" s="23">
        <v>1957</v>
      </c>
      <c r="J474" s="64">
        <v>49.3</v>
      </c>
      <c r="K474" s="37" t="s">
        <v>288</v>
      </c>
      <c r="L474" s="119"/>
      <c r="M474" s="119"/>
      <c r="N474" s="67"/>
      <c r="O474" s="67"/>
      <c r="P474" s="67"/>
      <c r="Q474" s="67"/>
      <c r="R474" s="21"/>
      <c r="S474" s="36"/>
      <c r="T474" s="40"/>
      <c r="U474" s="40"/>
      <c r="V474" s="40"/>
      <c r="W474" s="40"/>
      <c r="X474" s="16"/>
    </row>
    <row r="475" spans="1:24" s="18" customFormat="1" ht="63" customHeight="1" x14ac:dyDescent="0.25">
      <c r="A475" s="21">
        <v>339</v>
      </c>
      <c r="B475" s="88" t="s">
        <v>1927</v>
      </c>
      <c r="C475" s="88" t="s">
        <v>289</v>
      </c>
      <c r="D475" s="88" t="s">
        <v>1775</v>
      </c>
      <c r="E475" s="88" t="s">
        <v>1784</v>
      </c>
      <c r="F475" s="191" t="s">
        <v>1854</v>
      </c>
      <c r="G475" s="88" t="s">
        <v>1928</v>
      </c>
      <c r="H475" s="23" t="s">
        <v>290</v>
      </c>
      <c r="I475" s="23">
        <v>1965</v>
      </c>
      <c r="J475" s="64">
        <v>359.6</v>
      </c>
      <c r="K475" s="37" t="s">
        <v>291</v>
      </c>
      <c r="L475" s="119"/>
      <c r="M475" s="119"/>
      <c r="N475" s="67"/>
      <c r="O475" s="67"/>
      <c r="P475" s="67"/>
      <c r="Q475" s="67"/>
      <c r="R475" s="21"/>
      <c r="S475" s="36"/>
      <c r="T475" s="40"/>
      <c r="U475" s="40"/>
      <c r="V475" s="40"/>
      <c r="W475" s="40"/>
      <c r="X475" s="16"/>
    </row>
    <row r="476" spans="1:24" s="18" customFormat="1" ht="52.5" customHeight="1" x14ac:dyDescent="0.25">
      <c r="A476" s="21">
        <v>340</v>
      </c>
      <c r="B476" s="88" t="s">
        <v>851</v>
      </c>
      <c r="C476" s="88" t="s">
        <v>292</v>
      </c>
      <c r="D476" s="88" t="s">
        <v>1775</v>
      </c>
      <c r="E476" s="88" t="s">
        <v>1784</v>
      </c>
      <c r="F476" s="191" t="s">
        <v>1743</v>
      </c>
      <c r="G476" s="88">
        <v>1.2</v>
      </c>
      <c r="H476" s="23" t="s">
        <v>293</v>
      </c>
      <c r="I476" s="23">
        <v>1958</v>
      </c>
      <c r="J476" s="64">
        <v>25</v>
      </c>
      <c r="K476" s="37" t="s">
        <v>294</v>
      </c>
      <c r="L476" s="119"/>
      <c r="M476" s="119"/>
      <c r="N476" s="66"/>
      <c r="O476" s="66"/>
      <c r="P476" s="66"/>
      <c r="Q476" s="66"/>
      <c r="R476" s="21"/>
      <c r="S476" s="36"/>
      <c r="T476" s="40"/>
      <c r="U476" s="40"/>
      <c r="V476" s="40"/>
      <c r="W476" s="40"/>
      <c r="X476" s="16"/>
    </row>
    <row r="477" spans="1:24" s="18" customFormat="1" ht="59.25" customHeight="1" x14ac:dyDescent="0.25">
      <c r="A477" s="21">
        <v>341</v>
      </c>
      <c r="B477" s="88" t="s">
        <v>851</v>
      </c>
      <c r="C477" s="88" t="s">
        <v>295</v>
      </c>
      <c r="D477" s="88" t="s">
        <v>1775</v>
      </c>
      <c r="E477" s="88" t="s">
        <v>1794</v>
      </c>
      <c r="F477" s="191" t="s">
        <v>1810</v>
      </c>
      <c r="G477" s="88">
        <v>1.2</v>
      </c>
      <c r="H477" s="23" t="s">
        <v>296</v>
      </c>
      <c r="I477" s="23">
        <v>1981</v>
      </c>
      <c r="J477" s="64">
        <v>83.4</v>
      </c>
      <c r="K477" s="37" t="s">
        <v>297</v>
      </c>
      <c r="L477" s="119"/>
      <c r="M477" s="119"/>
      <c r="N477" s="66"/>
      <c r="O477" s="66"/>
      <c r="P477" s="66"/>
      <c r="Q477" s="66"/>
      <c r="R477" s="21"/>
      <c r="S477" s="36"/>
      <c r="T477" s="40"/>
      <c r="U477" s="40"/>
      <c r="V477" s="40"/>
      <c r="W477" s="40"/>
      <c r="X477" s="16"/>
    </row>
    <row r="478" spans="1:24" s="18" customFormat="1" ht="59.25" customHeight="1" x14ac:dyDescent="0.25">
      <c r="A478" s="21">
        <v>342</v>
      </c>
      <c r="B478" s="88" t="s">
        <v>851</v>
      </c>
      <c r="C478" s="88" t="s">
        <v>298</v>
      </c>
      <c r="D478" s="88" t="s">
        <v>1775</v>
      </c>
      <c r="E478" s="88" t="s">
        <v>1794</v>
      </c>
      <c r="F478" s="191" t="s">
        <v>1749</v>
      </c>
      <c r="G478" s="88">
        <v>1.2</v>
      </c>
      <c r="H478" s="23" t="s">
        <v>299</v>
      </c>
      <c r="I478" s="23">
        <v>1956</v>
      </c>
      <c r="J478" s="64">
        <v>46.8</v>
      </c>
      <c r="K478" s="37" t="s">
        <v>300</v>
      </c>
      <c r="L478" s="119"/>
      <c r="M478" s="119"/>
      <c r="N478" s="66"/>
      <c r="O478" s="66"/>
      <c r="P478" s="66"/>
      <c r="Q478" s="66"/>
      <c r="R478" s="21"/>
      <c r="S478" s="36"/>
      <c r="T478" s="40"/>
      <c r="U478" s="40"/>
      <c r="V478" s="40"/>
      <c r="W478" s="40"/>
      <c r="X478" s="16"/>
    </row>
    <row r="479" spans="1:24" s="18" customFormat="1" ht="60.75" customHeight="1" x14ac:dyDescent="0.25">
      <c r="A479" s="21">
        <v>343</v>
      </c>
      <c r="B479" s="88" t="s">
        <v>1106</v>
      </c>
      <c r="C479" s="88" t="s">
        <v>1398</v>
      </c>
      <c r="D479" s="88" t="s">
        <v>1775</v>
      </c>
      <c r="E479" s="88" t="s">
        <v>1794</v>
      </c>
      <c r="F479" s="191" t="s">
        <v>1750</v>
      </c>
      <c r="G479" s="88" t="s">
        <v>1910</v>
      </c>
      <c r="H479" s="23" t="s">
        <v>1399</v>
      </c>
      <c r="I479" s="23">
        <v>1980</v>
      </c>
      <c r="J479" s="64">
        <v>95.5</v>
      </c>
      <c r="K479" s="37" t="s">
        <v>1400</v>
      </c>
      <c r="L479" s="119"/>
      <c r="M479" s="119"/>
      <c r="N479" s="66"/>
      <c r="O479" s="66"/>
      <c r="P479" s="66"/>
      <c r="Q479" s="66"/>
      <c r="R479" s="21"/>
      <c r="S479" s="36"/>
      <c r="T479" s="40"/>
      <c r="U479" s="40"/>
      <c r="V479" s="40"/>
      <c r="W479" s="40"/>
      <c r="X479" s="16"/>
    </row>
    <row r="480" spans="1:24" s="18" customFormat="1" ht="51.75" customHeight="1" x14ac:dyDescent="0.25">
      <c r="A480" s="21">
        <v>344</v>
      </c>
      <c r="B480" s="88" t="s">
        <v>1106</v>
      </c>
      <c r="C480" s="88" t="s">
        <v>1401</v>
      </c>
      <c r="D480" s="88" t="s">
        <v>1775</v>
      </c>
      <c r="E480" s="88" t="s">
        <v>1794</v>
      </c>
      <c r="F480" s="191" t="s">
        <v>1742</v>
      </c>
      <c r="G480" s="88" t="s">
        <v>1910</v>
      </c>
      <c r="H480" s="23" t="s">
        <v>1402</v>
      </c>
      <c r="I480" s="23">
        <v>1958</v>
      </c>
      <c r="J480" s="64">
        <v>114</v>
      </c>
      <c r="K480" s="37"/>
      <c r="L480" s="119"/>
      <c r="M480" s="119"/>
      <c r="N480" s="66"/>
      <c r="O480" s="66"/>
      <c r="P480" s="66"/>
      <c r="Q480" s="66"/>
      <c r="R480" s="21"/>
      <c r="S480" s="36"/>
      <c r="T480" s="40"/>
      <c r="U480" s="40"/>
      <c r="V480" s="40"/>
      <c r="W480" s="40"/>
      <c r="X480" s="16"/>
    </row>
    <row r="481" spans="1:24" s="18" customFormat="1" ht="51" customHeight="1" x14ac:dyDescent="0.25">
      <c r="A481" s="21">
        <v>345</v>
      </c>
      <c r="B481" s="88" t="s">
        <v>851</v>
      </c>
      <c r="C481" s="88" t="s">
        <v>1403</v>
      </c>
      <c r="D481" s="88" t="s">
        <v>1775</v>
      </c>
      <c r="E481" s="88" t="s">
        <v>1794</v>
      </c>
      <c r="F481" s="191" t="s">
        <v>1758</v>
      </c>
      <c r="G481" s="88">
        <v>1.2</v>
      </c>
      <c r="H481" s="23" t="s">
        <v>1404</v>
      </c>
      <c r="I481" s="23">
        <v>1958</v>
      </c>
      <c r="J481" s="64">
        <v>46.4</v>
      </c>
      <c r="K481" s="37" t="s">
        <v>1405</v>
      </c>
      <c r="L481" s="119"/>
      <c r="M481" s="119"/>
      <c r="N481" s="66"/>
      <c r="O481" s="66"/>
      <c r="P481" s="66"/>
      <c r="Q481" s="66"/>
      <c r="R481" s="21"/>
      <c r="S481" s="36"/>
      <c r="T481" s="40"/>
      <c r="U481" s="40"/>
      <c r="V481" s="40"/>
      <c r="W481" s="40"/>
      <c r="X481" s="16"/>
    </row>
    <row r="482" spans="1:24" s="18" customFormat="1" ht="49.5" customHeight="1" x14ac:dyDescent="0.25">
      <c r="A482" s="21">
        <v>346</v>
      </c>
      <c r="B482" s="88" t="s">
        <v>851</v>
      </c>
      <c r="C482" s="88" t="s">
        <v>1406</v>
      </c>
      <c r="D482" s="88" t="s">
        <v>1775</v>
      </c>
      <c r="E482" s="88" t="s">
        <v>1794</v>
      </c>
      <c r="F482" s="191" t="s">
        <v>1751</v>
      </c>
      <c r="G482" s="88">
        <v>1.2</v>
      </c>
      <c r="H482" s="23" t="s">
        <v>1407</v>
      </c>
      <c r="I482" s="23">
        <v>1959</v>
      </c>
      <c r="J482" s="64">
        <v>48.2</v>
      </c>
      <c r="K482" s="37" t="s">
        <v>1408</v>
      </c>
      <c r="L482" s="119"/>
      <c r="M482" s="119"/>
      <c r="N482" s="66"/>
      <c r="O482" s="66"/>
      <c r="P482" s="66"/>
      <c r="Q482" s="66"/>
      <c r="R482" s="21"/>
      <c r="S482" s="36"/>
      <c r="T482" s="40"/>
      <c r="U482" s="40"/>
      <c r="V482" s="40"/>
      <c r="W482" s="40"/>
      <c r="X482" s="16"/>
    </row>
    <row r="483" spans="1:24" s="18" customFormat="1" ht="60" customHeight="1" x14ac:dyDescent="0.25">
      <c r="A483" s="21">
        <v>347</v>
      </c>
      <c r="B483" s="88" t="s">
        <v>1930</v>
      </c>
      <c r="C483" s="88" t="s">
        <v>1410</v>
      </c>
      <c r="D483" s="88" t="s">
        <v>1775</v>
      </c>
      <c r="E483" s="88" t="s">
        <v>1777</v>
      </c>
      <c r="F483" s="191" t="s">
        <v>1749</v>
      </c>
      <c r="G483" s="88" t="s">
        <v>1911</v>
      </c>
      <c r="H483" s="23" t="s">
        <v>1411</v>
      </c>
      <c r="I483" s="23">
        <v>1969</v>
      </c>
      <c r="J483" s="64">
        <v>281</v>
      </c>
      <c r="K483" s="37" t="s">
        <v>1412</v>
      </c>
      <c r="L483" s="119"/>
      <c r="M483" s="119"/>
      <c r="N483" s="66"/>
      <c r="O483" s="66"/>
      <c r="P483" s="66"/>
      <c r="Q483" s="66"/>
      <c r="R483" s="21"/>
      <c r="S483" s="36"/>
      <c r="T483" s="40"/>
      <c r="U483" s="40"/>
      <c r="V483" s="40"/>
      <c r="W483" s="40"/>
      <c r="X483" s="16"/>
    </row>
    <row r="484" spans="1:24" s="18" customFormat="1" ht="56.25" customHeight="1" x14ac:dyDescent="0.25">
      <c r="A484" s="21">
        <v>348</v>
      </c>
      <c r="B484" s="88" t="s">
        <v>851</v>
      </c>
      <c r="C484" s="88" t="s">
        <v>1413</v>
      </c>
      <c r="D484" s="88" t="s">
        <v>1775</v>
      </c>
      <c r="E484" s="88" t="s">
        <v>1777</v>
      </c>
      <c r="F484" s="191" t="s">
        <v>1742</v>
      </c>
      <c r="G484" s="88">
        <v>1.2</v>
      </c>
      <c r="H484" s="23" t="s">
        <v>1414</v>
      </c>
      <c r="I484" s="23">
        <v>1958</v>
      </c>
      <c r="J484" s="64">
        <v>168</v>
      </c>
      <c r="K484" s="37"/>
      <c r="L484" s="119"/>
      <c r="M484" s="119"/>
      <c r="N484" s="67"/>
      <c r="O484" s="67"/>
      <c r="P484" s="67"/>
      <c r="Q484" s="67"/>
      <c r="R484" s="21"/>
      <c r="S484" s="36"/>
      <c r="T484" s="40"/>
      <c r="U484" s="40"/>
      <c r="V484" s="40"/>
      <c r="W484" s="40"/>
      <c r="X484" s="16"/>
    </row>
    <row r="485" spans="1:24" s="18" customFormat="1" ht="53.25" customHeight="1" x14ac:dyDescent="0.25">
      <c r="A485" s="21">
        <v>349</v>
      </c>
      <c r="B485" s="87" t="s">
        <v>1106</v>
      </c>
      <c r="C485" s="87" t="s">
        <v>1415</v>
      </c>
      <c r="D485" s="88" t="s">
        <v>1775</v>
      </c>
      <c r="E485" s="87" t="s">
        <v>1778</v>
      </c>
      <c r="F485" s="189" t="s">
        <v>1863</v>
      </c>
      <c r="G485" s="87" t="s">
        <v>1910</v>
      </c>
      <c r="H485" s="22" t="s">
        <v>1416</v>
      </c>
      <c r="I485" s="28">
        <v>1967</v>
      </c>
      <c r="J485" s="28">
        <v>68.400000000000006</v>
      </c>
      <c r="K485" s="37"/>
      <c r="L485" s="119"/>
      <c r="M485" s="119"/>
      <c r="N485" s="66"/>
      <c r="O485" s="66"/>
      <c r="P485" s="66"/>
      <c r="Q485" s="66"/>
      <c r="R485" s="21"/>
      <c r="S485" s="36"/>
      <c r="T485" s="40"/>
      <c r="U485" s="40"/>
      <c r="V485" s="40"/>
      <c r="W485" s="40"/>
      <c r="X485" s="16"/>
    </row>
    <row r="486" spans="1:24" s="18" customFormat="1" ht="49.5" customHeight="1" x14ac:dyDescent="0.25">
      <c r="A486" s="21">
        <v>350</v>
      </c>
      <c r="B486" s="87" t="s">
        <v>1106</v>
      </c>
      <c r="C486" s="87" t="s">
        <v>1398</v>
      </c>
      <c r="D486" s="88" t="s">
        <v>1775</v>
      </c>
      <c r="E486" s="87" t="s">
        <v>1794</v>
      </c>
      <c r="F486" s="189" t="s">
        <v>1750</v>
      </c>
      <c r="G486" s="87" t="s">
        <v>1910</v>
      </c>
      <c r="H486" s="22" t="s">
        <v>1399</v>
      </c>
      <c r="I486" s="28">
        <v>1980</v>
      </c>
      <c r="J486" s="28">
        <v>95</v>
      </c>
      <c r="K486" s="46"/>
      <c r="L486" s="125"/>
      <c r="M486" s="125"/>
      <c r="N486" s="66"/>
      <c r="O486" s="66"/>
      <c r="P486" s="66"/>
      <c r="Q486" s="66"/>
      <c r="R486" s="21"/>
      <c r="S486" s="36"/>
      <c r="T486" s="40"/>
      <c r="U486" s="40"/>
      <c r="V486" s="40"/>
      <c r="W486" s="40"/>
      <c r="X486" s="16"/>
    </row>
    <row r="487" spans="1:24" s="18" customFormat="1" ht="59.25" customHeight="1" x14ac:dyDescent="0.25">
      <c r="A487" s="21">
        <v>351</v>
      </c>
      <c r="B487" s="87" t="s">
        <v>1106</v>
      </c>
      <c r="C487" s="87" t="s">
        <v>1401</v>
      </c>
      <c r="D487" s="88" t="s">
        <v>1775</v>
      </c>
      <c r="E487" s="87" t="s">
        <v>1794</v>
      </c>
      <c r="F487" s="189" t="s">
        <v>1742</v>
      </c>
      <c r="G487" s="87" t="s">
        <v>1910</v>
      </c>
      <c r="H487" s="22" t="s">
        <v>1402</v>
      </c>
      <c r="I487" s="28">
        <v>1958</v>
      </c>
      <c r="J487" s="28">
        <v>114</v>
      </c>
      <c r="K487" s="46"/>
      <c r="L487" s="125"/>
      <c r="M487" s="125"/>
      <c r="N487" s="66"/>
      <c r="O487" s="66"/>
      <c r="P487" s="66"/>
      <c r="Q487" s="66"/>
      <c r="R487" s="21"/>
      <c r="S487" s="36"/>
      <c r="T487" s="40"/>
      <c r="U487" s="40"/>
      <c r="V487" s="40"/>
      <c r="W487" s="40"/>
      <c r="X487" s="16"/>
    </row>
    <row r="488" spans="1:24" s="18" customFormat="1" ht="59.25" customHeight="1" x14ac:dyDescent="0.25">
      <c r="A488" s="21">
        <v>352</v>
      </c>
      <c r="B488" s="87" t="s">
        <v>851</v>
      </c>
      <c r="C488" s="87" t="s">
        <v>1403</v>
      </c>
      <c r="D488" s="88" t="s">
        <v>1775</v>
      </c>
      <c r="E488" s="87" t="s">
        <v>1794</v>
      </c>
      <c r="F488" s="189" t="s">
        <v>1758</v>
      </c>
      <c r="G488" s="87">
        <v>1.2</v>
      </c>
      <c r="H488" s="22" t="s">
        <v>1404</v>
      </c>
      <c r="I488" s="28">
        <v>1958</v>
      </c>
      <c r="J488" s="28">
        <v>95.5</v>
      </c>
      <c r="K488" s="46"/>
      <c r="L488" s="125"/>
      <c r="M488" s="125"/>
      <c r="N488" s="66"/>
      <c r="O488" s="66"/>
      <c r="P488" s="66"/>
      <c r="Q488" s="66"/>
      <c r="R488" s="21"/>
      <c r="S488" s="36"/>
      <c r="T488" s="40"/>
      <c r="U488" s="40"/>
      <c r="V488" s="163"/>
      <c r="W488" s="40"/>
      <c r="X488" s="16"/>
    </row>
    <row r="489" spans="1:24" s="18" customFormat="1" ht="49.5" customHeight="1" x14ac:dyDescent="0.25">
      <c r="A489" s="21">
        <v>353</v>
      </c>
      <c r="B489" s="87" t="s">
        <v>851</v>
      </c>
      <c r="C489" s="87" t="s">
        <v>1406</v>
      </c>
      <c r="D489" s="88" t="s">
        <v>1775</v>
      </c>
      <c r="E489" s="87" t="s">
        <v>1794</v>
      </c>
      <c r="F489" s="189" t="s">
        <v>1751</v>
      </c>
      <c r="G489" s="87">
        <v>1.2</v>
      </c>
      <c r="H489" s="22" t="s">
        <v>1407</v>
      </c>
      <c r="I489" s="28">
        <v>1959</v>
      </c>
      <c r="J489" s="28">
        <v>49.5</v>
      </c>
      <c r="K489" s="46"/>
      <c r="L489" s="125"/>
      <c r="M489" s="125"/>
      <c r="N489" s="66"/>
      <c r="O489" s="66"/>
      <c r="P489" s="66"/>
      <c r="Q489" s="66"/>
      <c r="R489" s="21"/>
      <c r="S489" s="36"/>
      <c r="T489" s="40"/>
      <c r="U489" s="40"/>
      <c r="V489" s="40"/>
      <c r="W489" s="40"/>
      <c r="X489" s="16"/>
    </row>
    <row r="490" spans="1:24" s="18" customFormat="1" ht="63" customHeight="1" x14ac:dyDescent="0.25">
      <c r="A490" s="21">
        <v>354</v>
      </c>
      <c r="B490" s="87" t="s">
        <v>1409</v>
      </c>
      <c r="C490" s="87" t="s">
        <v>1410</v>
      </c>
      <c r="D490" s="88" t="s">
        <v>1775</v>
      </c>
      <c r="E490" s="87" t="s">
        <v>1777</v>
      </c>
      <c r="F490" s="189" t="s">
        <v>1749</v>
      </c>
      <c r="G490" s="87" t="s">
        <v>1929</v>
      </c>
      <c r="H490" s="22" t="s">
        <v>1411</v>
      </c>
      <c r="I490" s="28">
        <v>1969</v>
      </c>
      <c r="J490" s="28">
        <v>336.1</v>
      </c>
      <c r="K490" s="46"/>
      <c r="L490" s="125"/>
      <c r="M490" s="125"/>
      <c r="N490" s="66"/>
      <c r="O490" s="66"/>
      <c r="P490" s="66"/>
      <c r="Q490" s="66"/>
      <c r="R490" s="21"/>
      <c r="S490" s="36"/>
      <c r="T490" s="40"/>
      <c r="U490" s="40"/>
      <c r="V490" s="40"/>
      <c r="W490" s="40"/>
      <c r="X490" s="16"/>
    </row>
    <row r="491" spans="1:24" s="18" customFormat="1" ht="48" customHeight="1" x14ac:dyDescent="0.25">
      <c r="A491" s="21">
        <v>355</v>
      </c>
      <c r="B491" s="87" t="s">
        <v>851</v>
      </c>
      <c r="C491" s="87" t="s">
        <v>1413</v>
      </c>
      <c r="D491" s="88" t="s">
        <v>1775</v>
      </c>
      <c r="E491" s="87" t="s">
        <v>1777</v>
      </c>
      <c r="F491" s="189" t="s">
        <v>1742</v>
      </c>
      <c r="G491" s="87">
        <v>1.2</v>
      </c>
      <c r="H491" s="22" t="s">
        <v>1414</v>
      </c>
      <c r="I491" s="28">
        <v>1990</v>
      </c>
      <c r="J491" s="28">
        <v>168</v>
      </c>
      <c r="K491" s="46"/>
      <c r="L491" s="125"/>
      <c r="M491" s="125"/>
      <c r="N491" s="66"/>
      <c r="O491" s="66"/>
      <c r="P491" s="66"/>
      <c r="Q491" s="66"/>
      <c r="R491" s="21"/>
      <c r="S491" s="36"/>
      <c r="T491" s="40"/>
      <c r="U491" s="40"/>
      <c r="V491" s="40"/>
      <c r="W491" s="40"/>
      <c r="X491" s="16"/>
    </row>
    <row r="492" spans="1:24" s="18" customFormat="1" ht="49.5" customHeight="1" x14ac:dyDescent="0.25">
      <c r="A492" s="21">
        <v>356</v>
      </c>
      <c r="B492" s="87" t="s">
        <v>1345</v>
      </c>
      <c r="C492" s="87" t="s">
        <v>1417</v>
      </c>
      <c r="D492" s="88" t="s">
        <v>1775</v>
      </c>
      <c r="E492" s="87" t="s">
        <v>1777</v>
      </c>
      <c r="F492" s="189" t="s">
        <v>1743</v>
      </c>
      <c r="G492" s="87"/>
      <c r="H492" s="22" t="s">
        <v>1418</v>
      </c>
      <c r="I492" s="28">
        <v>1952</v>
      </c>
      <c r="J492" s="28">
        <v>52.5</v>
      </c>
      <c r="K492" s="46"/>
      <c r="L492" s="125"/>
      <c r="M492" s="125"/>
      <c r="N492" s="68"/>
      <c r="O492" s="68"/>
      <c r="P492" s="68"/>
      <c r="Q492" s="68"/>
      <c r="R492" s="21"/>
      <c r="S492" s="36"/>
      <c r="T492" s="40"/>
      <c r="U492" s="40"/>
      <c r="V492" s="40"/>
      <c r="W492" s="40"/>
      <c r="X492" s="16"/>
    </row>
    <row r="493" spans="1:24" s="18" customFormat="1" ht="57.75" customHeight="1" x14ac:dyDescent="0.25">
      <c r="A493" s="21">
        <v>357</v>
      </c>
      <c r="B493" s="87" t="s">
        <v>1106</v>
      </c>
      <c r="C493" s="87" t="s">
        <v>1415</v>
      </c>
      <c r="D493" s="88" t="s">
        <v>1775</v>
      </c>
      <c r="E493" s="87" t="s">
        <v>1778</v>
      </c>
      <c r="F493" s="189" t="s">
        <v>1863</v>
      </c>
      <c r="G493" s="87" t="s">
        <v>1910</v>
      </c>
      <c r="H493" s="22" t="s">
        <v>1416</v>
      </c>
      <c r="I493" s="28">
        <v>1967</v>
      </c>
      <c r="J493" s="28">
        <v>68.400000000000006</v>
      </c>
      <c r="K493" s="46"/>
      <c r="L493" s="125"/>
      <c r="M493" s="125"/>
      <c r="N493" s="68"/>
      <c r="O493" s="68"/>
      <c r="P493" s="68"/>
      <c r="Q493" s="68"/>
      <c r="R493" s="21"/>
      <c r="S493" s="36"/>
      <c r="T493" s="40"/>
      <c r="U493" s="40"/>
      <c r="V493" s="40"/>
      <c r="W493" s="40"/>
      <c r="X493" s="16"/>
    </row>
    <row r="494" spans="1:24" s="18" customFormat="1" ht="48" customHeight="1" x14ac:dyDescent="0.25">
      <c r="A494" s="21">
        <v>358</v>
      </c>
      <c r="B494" s="87" t="s">
        <v>1419</v>
      </c>
      <c r="C494" s="87" t="s">
        <v>1420</v>
      </c>
      <c r="D494" s="87" t="s">
        <v>1774</v>
      </c>
      <c r="E494" s="87" t="s">
        <v>1791</v>
      </c>
      <c r="F494" s="189" t="s">
        <v>1814</v>
      </c>
      <c r="G494" s="87"/>
      <c r="H494" s="277" t="s">
        <v>1992</v>
      </c>
      <c r="I494" s="28">
        <v>2001</v>
      </c>
      <c r="J494" s="28">
        <v>86.2</v>
      </c>
      <c r="K494" s="29"/>
      <c r="L494" s="121"/>
      <c r="M494" s="121"/>
      <c r="N494" s="68"/>
      <c r="O494" s="68"/>
      <c r="P494" s="68"/>
      <c r="Q494" s="68"/>
      <c r="R494" s="21"/>
      <c r="S494" s="36"/>
      <c r="T494" s="40"/>
      <c r="U494" s="40"/>
      <c r="V494" s="40"/>
      <c r="W494" s="40"/>
      <c r="X494" s="16"/>
    </row>
    <row r="495" spans="1:24" s="18" customFormat="1" ht="62.25" customHeight="1" x14ac:dyDescent="0.25">
      <c r="A495" s="21">
        <v>359</v>
      </c>
      <c r="B495" s="87" t="s">
        <v>1419</v>
      </c>
      <c r="C495" s="87" t="s">
        <v>677</v>
      </c>
      <c r="D495" s="87" t="s">
        <v>1774</v>
      </c>
      <c r="E495" s="87" t="s">
        <v>1791</v>
      </c>
      <c r="F495" s="189" t="s">
        <v>1851</v>
      </c>
      <c r="G495" s="87"/>
      <c r="H495" s="277" t="s">
        <v>1993</v>
      </c>
      <c r="I495" s="28">
        <v>2001</v>
      </c>
      <c r="J495" s="28">
        <v>91.6</v>
      </c>
      <c r="K495" s="29"/>
      <c r="L495" s="121"/>
      <c r="M495" s="121"/>
      <c r="N495" s="68"/>
      <c r="O495" s="68"/>
      <c r="P495" s="68"/>
      <c r="Q495" s="68"/>
      <c r="R495" s="21"/>
      <c r="S495" s="36"/>
      <c r="T495" s="40"/>
      <c r="U495" s="40"/>
      <c r="V495" s="40"/>
      <c r="W495" s="40"/>
      <c r="X495" s="16"/>
    </row>
    <row r="496" spans="1:24" s="18" customFormat="1" ht="49.5" customHeight="1" x14ac:dyDescent="0.25">
      <c r="A496" s="21">
        <v>360</v>
      </c>
      <c r="B496" s="87" t="s">
        <v>1419</v>
      </c>
      <c r="C496" s="87" t="s">
        <v>678</v>
      </c>
      <c r="D496" s="87" t="s">
        <v>1774</v>
      </c>
      <c r="E496" s="87" t="s">
        <v>1791</v>
      </c>
      <c r="F496" s="189" t="s">
        <v>1852</v>
      </c>
      <c r="G496" s="87"/>
      <c r="H496" s="277" t="s">
        <v>1994</v>
      </c>
      <c r="I496" s="28">
        <v>2001</v>
      </c>
      <c r="J496" s="28">
        <v>86.2</v>
      </c>
      <c r="K496" s="29"/>
      <c r="L496" s="121"/>
      <c r="M496" s="121"/>
      <c r="N496" s="68"/>
      <c r="O496" s="68"/>
      <c r="P496" s="68"/>
      <c r="Q496" s="68"/>
      <c r="R496" s="71"/>
      <c r="S496" s="36"/>
      <c r="T496" s="40"/>
      <c r="U496" s="40"/>
      <c r="V496" s="40"/>
      <c r="W496" s="40"/>
      <c r="X496" s="16"/>
    </row>
    <row r="497" spans="1:24" s="18" customFormat="1" ht="59.25" customHeight="1" x14ac:dyDescent="0.25">
      <c r="A497" s="21">
        <v>361</v>
      </c>
      <c r="B497" s="87" t="s">
        <v>1345</v>
      </c>
      <c r="C497" s="87" t="s">
        <v>1421</v>
      </c>
      <c r="D497" s="87" t="s">
        <v>1775</v>
      </c>
      <c r="E497" s="87" t="s">
        <v>1777</v>
      </c>
      <c r="F497" s="189" t="s">
        <v>1750</v>
      </c>
      <c r="G497" s="87"/>
      <c r="H497" s="277" t="s">
        <v>1995</v>
      </c>
      <c r="I497" s="278">
        <v>1989</v>
      </c>
      <c r="J497" s="28">
        <v>88</v>
      </c>
      <c r="K497" s="148"/>
      <c r="L497" s="155"/>
      <c r="M497" s="155"/>
      <c r="N497" s="67"/>
      <c r="O497" s="67"/>
      <c r="P497" s="67"/>
      <c r="Q497" s="67"/>
      <c r="R497" s="21"/>
      <c r="S497" s="36"/>
      <c r="T497" s="40"/>
      <c r="U497" s="40"/>
      <c r="V497" s="40"/>
      <c r="W497" s="40"/>
      <c r="X497" s="16"/>
    </row>
    <row r="498" spans="1:24" s="18" customFormat="1" ht="0.75" customHeight="1" x14ac:dyDescent="0.25">
      <c r="A498" s="21">
        <v>362</v>
      </c>
      <c r="B498" s="87" t="s">
        <v>1422</v>
      </c>
      <c r="C498" s="87" t="s">
        <v>1660</v>
      </c>
      <c r="D498" s="87" t="s">
        <v>1770</v>
      </c>
      <c r="E498" s="87" t="s">
        <v>1777</v>
      </c>
      <c r="F498" s="189" t="s">
        <v>1744</v>
      </c>
      <c r="G498" s="87">
        <v>44</v>
      </c>
      <c r="H498" s="22" t="s">
        <v>1477</v>
      </c>
      <c r="I498" s="278">
        <v>1981</v>
      </c>
      <c r="J498" s="28">
        <v>54.6</v>
      </c>
      <c r="K498" s="148"/>
      <c r="L498" s="155"/>
      <c r="M498" s="155"/>
      <c r="N498" s="67"/>
      <c r="O498" s="67"/>
      <c r="P498" s="67"/>
      <c r="Q498" s="67"/>
      <c r="R498" s="21"/>
      <c r="S498" s="36"/>
      <c r="T498" s="40"/>
      <c r="U498" s="40"/>
      <c r="V498" s="40"/>
      <c r="W498" s="40"/>
      <c r="X498" s="16"/>
    </row>
    <row r="499" spans="1:24" s="16" customFormat="1" ht="60" customHeight="1" x14ac:dyDescent="0.25">
      <c r="A499" s="21">
        <v>363</v>
      </c>
      <c r="B499" s="94" t="s">
        <v>1422</v>
      </c>
      <c r="C499" s="87" t="s">
        <v>1661</v>
      </c>
      <c r="D499" s="87" t="s">
        <v>1770</v>
      </c>
      <c r="E499" s="87" t="s">
        <v>1827</v>
      </c>
      <c r="F499" s="189" t="s">
        <v>1755</v>
      </c>
      <c r="G499" s="87">
        <v>5</v>
      </c>
      <c r="H499" s="22" t="s">
        <v>1478</v>
      </c>
      <c r="I499" s="278">
        <v>1985</v>
      </c>
      <c r="J499" s="105">
        <v>54.7</v>
      </c>
      <c r="K499" s="44"/>
      <c r="L499" s="155"/>
      <c r="M499" s="155"/>
      <c r="N499" s="67"/>
      <c r="O499" s="67"/>
      <c r="P499" s="67"/>
      <c r="Q499" s="67"/>
      <c r="R499" s="21"/>
      <c r="S499" s="36"/>
      <c r="T499" s="40"/>
      <c r="U499" s="40"/>
      <c r="V499" s="40"/>
      <c r="W499" s="40"/>
    </row>
    <row r="500" spans="1:24" s="16" customFormat="1" ht="72" customHeight="1" x14ac:dyDescent="0.25">
      <c r="A500" s="21">
        <v>364</v>
      </c>
      <c r="B500" s="94" t="s">
        <v>1422</v>
      </c>
      <c r="C500" s="87" t="s">
        <v>1662</v>
      </c>
      <c r="D500" s="87" t="s">
        <v>1770</v>
      </c>
      <c r="E500" s="87" t="s">
        <v>1827</v>
      </c>
      <c r="F500" s="189" t="s">
        <v>1849</v>
      </c>
      <c r="G500" s="87">
        <v>25</v>
      </c>
      <c r="H500" s="22" t="s">
        <v>1479</v>
      </c>
      <c r="I500" s="278">
        <v>1985</v>
      </c>
      <c r="J500" s="105">
        <v>54.4</v>
      </c>
      <c r="K500" s="44"/>
      <c r="L500" s="155"/>
      <c r="M500" s="155"/>
      <c r="N500" s="67"/>
      <c r="O500" s="67"/>
      <c r="P500" s="67"/>
      <c r="Q500" s="67"/>
      <c r="R500" s="21"/>
      <c r="S500" s="36"/>
      <c r="T500" s="40"/>
      <c r="U500" s="40"/>
      <c r="V500" s="40"/>
      <c r="W500" s="40"/>
    </row>
    <row r="501" spans="1:24" s="16" customFormat="1" ht="78.75" customHeight="1" x14ac:dyDescent="0.25">
      <c r="A501" s="21">
        <v>365</v>
      </c>
      <c r="B501" s="87" t="s">
        <v>1422</v>
      </c>
      <c r="C501" s="87" t="s">
        <v>1663</v>
      </c>
      <c r="D501" s="87" t="s">
        <v>1770</v>
      </c>
      <c r="E501" s="87" t="s">
        <v>1778</v>
      </c>
      <c r="F501" s="189" t="s">
        <v>1868</v>
      </c>
      <c r="G501" s="87">
        <v>20</v>
      </c>
      <c r="H501" s="22" t="s">
        <v>1480</v>
      </c>
      <c r="I501" s="277">
        <v>1984</v>
      </c>
      <c r="J501" s="28">
        <v>54.3</v>
      </c>
      <c r="K501" s="29"/>
      <c r="L501" s="121"/>
      <c r="M501" s="121"/>
      <c r="N501" s="68"/>
      <c r="O501" s="68"/>
      <c r="P501" s="68"/>
      <c r="Q501" s="68"/>
      <c r="R501" s="21"/>
      <c r="S501" s="36"/>
      <c r="T501" s="40"/>
      <c r="U501" s="40"/>
      <c r="V501" s="40"/>
      <c r="W501" s="40"/>
    </row>
    <row r="502" spans="1:24" s="16" customFormat="1" ht="53.25" customHeight="1" x14ac:dyDescent="0.25">
      <c r="A502" s="21">
        <v>366</v>
      </c>
      <c r="B502" s="87" t="s">
        <v>1422</v>
      </c>
      <c r="C502" s="87" t="s">
        <v>846</v>
      </c>
      <c r="D502" s="87" t="s">
        <v>1770</v>
      </c>
      <c r="E502" s="87" t="s">
        <v>1776</v>
      </c>
      <c r="F502" s="189" t="s">
        <v>1839</v>
      </c>
      <c r="G502" s="87">
        <v>7</v>
      </c>
      <c r="H502" s="22" t="s">
        <v>584</v>
      </c>
      <c r="I502" s="277">
        <v>1974</v>
      </c>
      <c r="J502" s="28">
        <v>44.8</v>
      </c>
      <c r="K502" s="28" t="s">
        <v>847</v>
      </c>
      <c r="L502" s="68">
        <v>932080</v>
      </c>
      <c r="M502" s="68">
        <v>932080</v>
      </c>
      <c r="N502" s="68"/>
      <c r="O502" s="68"/>
      <c r="P502" s="68"/>
      <c r="Q502" s="68"/>
      <c r="R502" s="21"/>
      <c r="S502" s="36"/>
      <c r="T502" s="40"/>
      <c r="U502" s="40"/>
      <c r="V502" s="40"/>
      <c r="W502" s="40"/>
    </row>
    <row r="503" spans="1:24" s="16" customFormat="1" ht="61.5" customHeight="1" x14ac:dyDescent="0.25">
      <c r="A503" s="21">
        <v>367</v>
      </c>
      <c r="B503" s="87" t="s">
        <v>1422</v>
      </c>
      <c r="C503" s="87" t="s">
        <v>1664</v>
      </c>
      <c r="D503" s="87" t="s">
        <v>1770</v>
      </c>
      <c r="E503" s="87" t="s">
        <v>1777</v>
      </c>
      <c r="F503" s="189" t="s">
        <v>1809</v>
      </c>
      <c r="G503" s="87">
        <v>14</v>
      </c>
      <c r="H503" s="22" t="s">
        <v>1539</v>
      </c>
      <c r="I503" s="277">
        <v>1987</v>
      </c>
      <c r="J503" s="28">
        <v>31.6</v>
      </c>
      <c r="K503" s="29" t="s">
        <v>1596</v>
      </c>
      <c r="L503" s="68">
        <v>699060</v>
      </c>
      <c r="M503" s="68">
        <v>699060</v>
      </c>
      <c r="N503" s="68"/>
      <c r="O503" s="68"/>
      <c r="P503" s="68"/>
      <c r="Q503" s="68"/>
      <c r="R503" s="21"/>
      <c r="S503" s="36"/>
      <c r="T503" s="40"/>
      <c r="U503" s="40"/>
      <c r="V503" s="40"/>
      <c r="W503" s="40"/>
    </row>
    <row r="504" spans="1:24" s="16" customFormat="1" ht="41.25" customHeight="1" x14ac:dyDescent="0.25">
      <c r="A504" s="21">
        <v>368</v>
      </c>
      <c r="B504" s="87" t="s">
        <v>1422</v>
      </c>
      <c r="C504" s="87" t="s">
        <v>1537</v>
      </c>
      <c r="D504" s="87" t="s">
        <v>1770</v>
      </c>
      <c r="E504" s="87" t="s">
        <v>1778</v>
      </c>
      <c r="F504" s="189" t="s">
        <v>1749</v>
      </c>
      <c r="G504" s="87">
        <v>40</v>
      </c>
      <c r="H504" s="22" t="s">
        <v>1540</v>
      </c>
      <c r="I504" s="277">
        <v>1973</v>
      </c>
      <c r="J504" s="28">
        <v>31.7</v>
      </c>
      <c r="K504" s="29" t="s">
        <v>1597</v>
      </c>
      <c r="L504" s="68">
        <v>699060</v>
      </c>
      <c r="M504" s="68">
        <v>699060</v>
      </c>
      <c r="N504" s="68"/>
      <c r="O504" s="68"/>
      <c r="P504" s="68"/>
      <c r="Q504" s="68"/>
      <c r="R504" s="21"/>
      <c r="S504" s="36"/>
      <c r="T504" s="40"/>
      <c r="U504" s="40"/>
      <c r="V504" s="40"/>
      <c r="W504" s="40"/>
    </row>
    <row r="505" spans="1:24" s="16" customFormat="1" ht="54.75" customHeight="1" x14ac:dyDescent="0.25">
      <c r="A505" s="21">
        <v>369</v>
      </c>
      <c r="B505" s="87" t="s">
        <v>1422</v>
      </c>
      <c r="C505" s="87" t="s">
        <v>352</v>
      </c>
      <c r="D505" s="87" t="s">
        <v>1770</v>
      </c>
      <c r="E505" s="87" t="s">
        <v>1776</v>
      </c>
      <c r="F505" s="189" t="s">
        <v>1834</v>
      </c>
      <c r="G505" s="87">
        <v>1</v>
      </c>
      <c r="H505" s="277" t="s">
        <v>1996</v>
      </c>
      <c r="I505" s="277">
        <v>1977</v>
      </c>
      <c r="J505" s="28">
        <v>32</v>
      </c>
      <c r="K505" s="28" t="s">
        <v>353</v>
      </c>
      <c r="L505" s="68">
        <v>225699.32</v>
      </c>
      <c r="M505" s="68">
        <v>225699.32</v>
      </c>
      <c r="N505" s="68"/>
      <c r="O505" s="68"/>
      <c r="P505" s="68"/>
      <c r="Q505" s="68"/>
      <c r="R505" s="71"/>
      <c r="S505" s="36"/>
      <c r="T505" s="40"/>
      <c r="U505" s="40"/>
      <c r="V505" s="40"/>
      <c r="W505" s="40"/>
    </row>
    <row r="506" spans="1:24" s="16" customFormat="1" ht="64.5" customHeight="1" x14ac:dyDescent="0.25">
      <c r="A506" s="21">
        <v>370</v>
      </c>
      <c r="B506" s="87" t="s">
        <v>1422</v>
      </c>
      <c r="C506" s="87" t="s">
        <v>1665</v>
      </c>
      <c r="D506" s="87" t="s">
        <v>1770</v>
      </c>
      <c r="E506" s="87" t="s">
        <v>1776</v>
      </c>
      <c r="F506" s="189" t="s">
        <v>1834</v>
      </c>
      <c r="G506" s="87">
        <v>2</v>
      </c>
      <c r="H506" s="277" t="s">
        <v>1997</v>
      </c>
      <c r="I506" s="277">
        <v>1977</v>
      </c>
      <c r="J506" s="28">
        <v>42.1</v>
      </c>
      <c r="K506" s="28" t="s">
        <v>353</v>
      </c>
      <c r="L506" s="68">
        <v>296935.67</v>
      </c>
      <c r="M506" s="68">
        <v>296935.67</v>
      </c>
      <c r="N506" s="68"/>
      <c r="O506" s="68"/>
      <c r="P506" s="68"/>
      <c r="Q506" s="68"/>
      <c r="R506" s="71"/>
      <c r="S506" s="36"/>
      <c r="T506" s="40"/>
      <c r="U506" s="40"/>
      <c r="V506" s="40"/>
      <c r="W506" s="40"/>
    </row>
    <row r="507" spans="1:24" s="16" customFormat="1" ht="56.25" customHeight="1" x14ac:dyDescent="0.25">
      <c r="A507" s="21">
        <v>371</v>
      </c>
      <c r="B507" s="87" t="s">
        <v>1422</v>
      </c>
      <c r="C507" s="87" t="s">
        <v>1666</v>
      </c>
      <c r="D507" s="87" t="s">
        <v>1770</v>
      </c>
      <c r="E507" s="87" t="s">
        <v>1776</v>
      </c>
      <c r="F507" s="189" t="s">
        <v>1834</v>
      </c>
      <c r="G507" s="87">
        <v>4</v>
      </c>
      <c r="H507" s="277" t="s">
        <v>1998</v>
      </c>
      <c r="I507" s="277">
        <v>1977</v>
      </c>
      <c r="J507" s="28">
        <v>43.4</v>
      </c>
      <c r="K507" s="28" t="s">
        <v>353</v>
      </c>
      <c r="L507" s="68">
        <v>306104.7</v>
      </c>
      <c r="M507" s="68">
        <v>306104.7</v>
      </c>
      <c r="N507" s="68"/>
      <c r="O507" s="68"/>
      <c r="P507" s="68"/>
      <c r="Q507" s="68"/>
      <c r="R507" s="71"/>
      <c r="S507" s="36"/>
      <c r="T507" s="40"/>
      <c r="U507" s="40"/>
      <c r="V507" s="40"/>
      <c r="W507" s="40"/>
    </row>
    <row r="508" spans="1:24" s="16" customFormat="1" ht="48.75" customHeight="1" x14ac:dyDescent="0.25">
      <c r="A508" s="21">
        <v>372</v>
      </c>
      <c r="B508" s="87" t="s">
        <v>1422</v>
      </c>
      <c r="C508" s="87" t="s">
        <v>1667</v>
      </c>
      <c r="D508" s="87" t="s">
        <v>1770</v>
      </c>
      <c r="E508" s="87" t="s">
        <v>1776</v>
      </c>
      <c r="F508" s="189" t="s">
        <v>1834</v>
      </c>
      <c r="G508" s="87">
        <v>22</v>
      </c>
      <c r="H508" s="277" t="s">
        <v>1999</v>
      </c>
      <c r="I508" s="277">
        <v>1977</v>
      </c>
      <c r="J508" s="28">
        <v>41.3</v>
      </c>
      <c r="K508" s="28" t="s">
        <v>353</v>
      </c>
      <c r="L508" s="68">
        <v>281102.46999999997</v>
      </c>
      <c r="M508" s="68">
        <v>281102.46999999997</v>
      </c>
      <c r="N508" s="68"/>
      <c r="O508" s="68"/>
      <c r="P508" s="68"/>
      <c r="Q508" s="68"/>
      <c r="R508" s="71"/>
      <c r="S508" s="36"/>
      <c r="T508" s="40"/>
      <c r="U508" s="40"/>
      <c r="V508" s="40"/>
      <c r="W508" s="40"/>
    </row>
    <row r="509" spans="1:24" s="16" customFormat="1" ht="62.25" customHeight="1" x14ac:dyDescent="0.25">
      <c r="A509" s="21">
        <v>373</v>
      </c>
      <c r="B509" s="87" t="s">
        <v>1422</v>
      </c>
      <c r="C509" s="87" t="s">
        <v>1668</v>
      </c>
      <c r="D509" s="87" t="s">
        <v>1770</v>
      </c>
      <c r="E509" s="87" t="s">
        <v>1776</v>
      </c>
      <c r="F509" s="189" t="s">
        <v>1834</v>
      </c>
      <c r="G509" s="87">
        <v>23</v>
      </c>
      <c r="H509" s="277" t="s">
        <v>2000</v>
      </c>
      <c r="I509" s="277">
        <v>1977</v>
      </c>
      <c r="J509" s="28">
        <v>31.6</v>
      </c>
      <c r="K509" s="28" t="s">
        <v>353</v>
      </c>
      <c r="L509" s="68">
        <v>215142.04</v>
      </c>
      <c r="M509" s="68">
        <v>215142.04</v>
      </c>
      <c r="N509" s="68"/>
      <c r="O509" s="68"/>
      <c r="P509" s="68"/>
      <c r="Q509" s="68"/>
      <c r="R509" s="71"/>
      <c r="S509" s="36"/>
      <c r="T509" s="40"/>
      <c r="U509" s="40"/>
      <c r="V509" s="40"/>
      <c r="W509" s="40"/>
    </row>
    <row r="510" spans="1:24" s="16" customFormat="1" ht="67.5" customHeight="1" x14ac:dyDescent="0.25">
      <c r="A510" s="21">
        <v>374</v>
      </c>
      <c r="B510" s="87" t="s">
        <v>1567</v>
      </c>
      <c r="C510" s="87" t="s">
        <v>1669</v>
      </c>
      <c r="D510" s="87" t="s">
        <v>1774</v>
      </c>
      <c r="E510" s="87" t="s">
        <v>1790</v>
      </c>
      <c r="F510" s="189" t="s">
        <v>1811</v>
      </c>
      <c r="G510" s="87"/>
      <c r="H510" s="277" t="s">
        <v>2001</v>
      </c>
      <c r="I510" s="277">
        <v>2001</v>
      </c>
      <c r="J510" s="28">
        <v>78.7</v>
      </c>
      <c r="K510" s="107" t="s">
        <v>1578</v>
      </c>
      <c r="L510" s="68"/>
      <c r="M510" s="68"/>
      <c r="N510" s="68"/>
      <c r="O510" s="68"/>
      <c r="P510" s="68"/>
      <c r="Q510" s="68"/>
      <c r="R510" s="71"/>
      <c r="S510" s="36"/>
      <c r="T510" s="40"/>
      <c r="U510" s="40"/>
      <c r="V510" s="40"/>
      <c r="W510" s="40"/>
    </row>
    <row r="511" spans="1:24" s="16" customFormat="1" ht="51.75" customHeight="1" x14ac:dyDescent="0.25">
      <c r="A511" s="21">
        <v>375</v>
      </c>
      <c r="B511" s="87" t="s">
        <v>1422</v>
      </c>
      <c r="C511" s="87" t="s">
        <v>1670</v>
      </c>
      <c r="D511" s="87" t="s">
        <v>1774</v>
      </c>
      <c r="E511" s="87" t="s">
        <v>1790</v>
      </c>
      <c r="F511" s="189" t="s">
        <v>1811</v>
      </c>
      <c r="G511" s="87">
        <v>1</v>
      </c>
      <c r="H511" s="277" t="s">
        <v>2002</v>
      </c>
      <c r="I511" s="277">
        <v>2001</v>
      </c>
      <c r="J511" s="28">
        <v>39.799999999999997</v>
      </c>
      <c r="K511" s="108" t="s">
        <v>1579</v>
      </c>
      <c r="L511" s="121"/>
      <c r="M511" s="121"/>
      <c r="N511" s="68"/>
      <c r="O511" s="68"/>
      <c r="P511" s="68"/>
      <c r="Q511" s="68"/>
      <c r="R511" s="71"/>
      <c r="S511" s="36"/>
      <c r="T511" s="40"/>
      <c r="U511" s="40"/>
      <c r="V511" s="40"/>
      <c r="W511" s="40"/>
    </row>
    <row r="512" spans="1:24" s="16" customFormat="1" ht="55.5" customHeight="1" x14ac:dyDescent="0.25">
      <c r="A512" s="21">
        <v>376</v>
      </c>
      <c r="B512" s="87" t="s">
        <v>1422</v>
      </c>
      <c r="C512" s="87" t="s">
        <v>1671</v>
      </c>
      <c r="D512" s="87" t="s">
        <v>1774</v>
      </c>
      <c r="E512" s="87" t="s">
        <v>1790</v>
      </c>
      <c r="F512" s="189" t="s">
        <v>1811</v>
      </c>
      <c r="G512" s="87">
        <v>2</v>
      </c>
      <c r="H512" s="277" t="s">
        <v>2003</v>
      </c>
      <c r="I512" s="277">
        <v>2001</v>
      </c>
      <c r="J512" s="28">
        <v>38.9</v>
      </c>
      <c r="K512" s="108" t="s">
        <v>1580</v>
      </c>
      <c r="L512" s="121"/>
      <c r="M512" s="121"/>
      <c r="N512" s="68"/>
      <c r="O512" s="68"/>
      <c r="P512" s="68"/>
      <c r="Q512" s="68"/>
      <c r="R512" s="71"/>
      <c r="S512" s="36"/>
      <c r="T512" s="40"/>
      <c r="U512" s="40"/>
      <c r="V512" s="40"/>
      <c r="W512" s="40"/>
    </row>
    <row r="513" spans="1:24" s="16" customFormat="1" ht="58.5" customHeight="1" x14ac:dyDescent="0.25">
      <c r="A513" s="21">
        <v>377</v>
      </c>
      <c r="B513" s="87" t="s">
        <v>1422</v>
      </c>
      <c r="C513" s="87" t="s">
        <v>1672</v>
      </c>
      <c r="D513" s="87" t="s">
        <v>1770</v>
      </c>
      <c r="E513" s="87" t="s">
        <v>1776</v>
      </c>
      <c r="F513" s="189" t="s">
        <v>1835</v>
      </c>
      <c r="G513" s="87">
        <v>21</v>
      </c>
      <c r="H513" s="277" t="s">
        <v>2004</v>
      </c>
      <c r="I513" s="277">
        <v>1977</v>
      </c>
      <c r="J513" s="28">
        <v>44.7</v>
      </c>
      <c r="K513" s="29" t="s">
        <v>1595</v>
      </c>
      <c r="L513" s="68">
        <v>932080</v>
      </c>
      <c r="M513" s="68">
        <v>932080</v>
      </c>
      <c r="N513" s="68"/>
      <c r="O513" s="68"/>
      <c r="P513" s="68"/>
      <c r="Q513" s="68"/>
      <c r="R513" s="71"/>
      <c r="S513" s="36"/>
      <c r="T513" s="40"/>
      <c r="U513" s="40"/>
      <c r="V513" s="40"/>
      <c r="W513" s="40"/>
    </row>
    <row r="514" spans="1:24" s="16" customFormat="1" ht="53.25" customHeight="1" x14ac:dyDescent="0.25">
      <c r="A514" s="21">
        <v>379</v>
      </c>
      <c r="B514" s="87" t="s">
        <v>1422</v>
      </c>
      <c r="C514" s="87" t="s">
        <v>1673</v>
      </c>
      <c r="D514" s="87" t="s">
        <v>1770</v>
      </c>
      <c r="E514" s="87" t="s">
        <v>1776</v>
      </c>
      <c r="F514" s="189" t="s">
        <v>1832</v>
      </c>
      <c r="G514" s="87">
        <v>10</v>
      </c>
      <c r="H514" s="277" t="s">
        <v>2006</v>
      </c>
      <c r="I514" s="277">
        <v>1956</v>
      </c>
      <c r="J514" s="28">
        <v>37.5</v>
      </c>
      <c r="K514" s="29" t="s">
        <v>1650</v>
      </c>
      <c r="L514" s="68">
        <v>126143.52</v>
      </c>
      <c r="M514" s="68">
        <v>126143.52</v>
      </c>
      <c r="N514" s="68"/>
      <c r="O514" s="68"/>
      <c r="P514" s="68"/>
      <c r="Q514" s="68"/>
      <c r="R514" s="71"/>
      <c r="S514" s="36"/>
      <c r="T514" s="40"/>
      <c r="U514" s="40"/>
      <c r="V514" s="40"/>
      <c r="W514" s="40"/>
    </row>
    <row r="515" spans="1:24" s="16" customFormat="1" ht="51.75" customHeight="1" x14ac:dyDescent="0.25">
      <c r="A515" s="21">
        <v>380</v>
      </c>
      <c r="B515" s="87" t="s">
        <v>1422</v>
      </c>
      <c r="C515" s="87" t="s">
        <v>1674</v>
      </c>
      <c r="D515" s="87" t="s">
        <v>1770</v>
      </c>
      <c r="E515" s="87" t="s">
        <v>1776</v>
      </c>
      <c r="F515" s="189" t="s">
        <v>1840</v>
      </c>
      <c r="G515" s="87">
        <v>28</v>
      </c>
      <c r="H515" s="277" t="s">
        <v>2007</v>
      </c>
      <c r="I515" s="277">
        <v>1991</v>
      </c>
      <c r="J515" s="28">
        <v>34.6</v>
      </c>
      <c r="K515" s="29" t="s">
        <v>1649</v>
      </c>
      <c r="L515" s="68">
        <v>118425.34</v>
      </c>
      <c r="M515" s="68">
        <v>118425.34</v>
      </c>
      <c r="N515" s="68"/>
      <c r="O515" s="68"/>
      <c r="P515" s="68"/>
      <c r="Q515" s="68"/>
      <c r="R515" s="71"/>
      <c r="S515" s="36"/>
      <c r="T515" s="40"/>
      <c r="U515" s="40"/>
      <c r="V515" s="40"/>
      <c r="W515" s="40"/>
    </row>
    <row r="516" spans="1:24" s="16" customFormat="1" ht="42" customHeight="1" x14ac:dyDescent="0.25">
      <c r="A516" s="21">
        <v>381</v>
      </c>
      <c r="B516" s="87" t="s">
        <v>1422</v>
      </c>
      <c r="C516" s="87" t="s">
        <v>1675</v>
      </c>
      <c r="D516" s="87" t="s">
        <v>1770</v>
      </c>
      <c r="E516" s="87" t="s">
        <v>1777</v>
      </c>
      <c r="F516" s="189" t="s">
        <v>1809</v>
      </c>
      <c r="G516" s="87">
        <v>17</v>
      </c>
      <c r="H516" s="277" t="s">
        <v>2008</v>
      </c>
      <c r="I516" s="277">
        <v>1987</v>
      </c>
      <c r="J516" s="28">
        <v>73</v>
      </c>
      <c r="K516" s="29" t="s">
        <v>1648</v>
      </c>
      <c r="L516" s="68">
        <v>210289.76</v>
      </c>
      <c r="M516" s="68">
        <v>210289.76</v>
      </c>
      <c r="N516" s="68"/>
      <c r="O516" s="68"/>
      <c r="P516" s="68"/>
      <c r="Q516" s="68"/>
      <c r="R516" s="71"/>
      <c r="S516" s="36"/>
      <c r="T516" s="40"/>
      <c r="U516" s="40"/>
      <c r="V516" s="40"/>
      <c r="W516" s="40"/>
    </row>
    <row r="517" spans="1:24" s="16" customFormat="1" ht="54.75" customHeight="1" x14ac:dyDescent="0.25">
      <c r="A517" s="21"/>
      <c r="B517" s="88" t="s">
        <v>2182</v>
      </c>
      <c r="C517" s="88" t="s">
        <v>580</v>
      </c>
      <c r="D517" s="88" t="s">
        <v>1770</v>
      </c>
      <c r="E517" s="88" t="s">
        <v>1777</v>
      </c>
      <c r="F517" s="191">
        <v>3</v>
      </c>
      <c r="G517" s="258">
        <v>19</v>
      </c>
      <c r="H517" s="22" t="s">
        <v>2381</v>
      </c>
      <c r="I517" s="257">
        <v>1986</v>
      </c>
      <c r="J517" s="63">
        <v>26.2</v>
      </c>
      <c r="K517" s="157"/>
      <c r="L517" s="68"/>
      <c r="M517" s="68"/>
      <c r="N517" s="68"/>
      <c r="O517" s="68"/>
      <c r="P517" s="68"/>
      <c r="Q517" s="68"/>
      <c r="R517" s="71"/>
      <c r="S517" s="36"/>
      <c r="T517" s="40"/>
      <c r="U517" s="40"/>
      <c r="V517" s="40"/>
      <c r="W517" s="40"/>
    </row>
    <row r="518" spans="1:24" s="222" customFormat="1" ht="54.75" customHeight="1" x14ac:dyDescent="0.25">
      <c r="A518" s="21"/>
      <c r="B518" s="88" t="s">
        <v>2183</v>
      </c>
      <c r="C518" s="88" t="s">
        <v>580</v>
      </c>
      <c r="D518" s="88" t="s">
        <v>1770</v>
      </c>
      <c r="E518" s="88" t="s">
        <v>1777</v>
      </c>
      <c r="F518" s="191">
        <v>3</v>
      </c>
      <c r="G518" s="258">
        <v>29</v>
      </c>
      <c r="H518" s="22" t="s">
        <v>2382</v>
      </c>
      <c r="I518" s="257">
        <v>1986</v>
      </c>
      <c r="J518" s="63">
        <v>26.3</v>
      </c>
      <c r="K518" s="157"/>
      <c r="L518" s="68"/>
      <c r="M518" s="68"/>
      <c r="N518" s="68"/>
      <c r="O518" s="68"/>
      <c r="P518" s="68"/>
      <c r="Q518" s="68"/>
      <c r="R518" s="71"/>
      <c r="S518" s="36"/>
      <c r="X518" s="16"/>
    </row>
    <row r="519" spans="1:24" s="222" customFormat="1" ht="54.75" customHeight="1" x14ac:dyDescent="0.25">
      <c r="A519" s="21"/>
      <c r="B519" s="88" t="s">
        <v>2216</v>
      </c>
      <c r="C519" s="88" t="s">
        <v>580</v>
      </c>
      <c r="D519" s="88" t="s">
        <v>1770</v>
      </c>
      <c r="E519" s="88" t="s">
        <v>1777</v>
      </c>
      <c r="F519" s="191">
        <v>3</v>
      </c>
      <c r="G519" s="258" t="s">
        <v>2217</v>
      </c>
      <c r="H519" s="23"/>
      <c r="I519" s="257">
        <v>1986</v>
      </c>
      <c r="J519" s="63">
        <v>53.9</v>
      </c>
      <c r="K519" s="157"/>
      <c r="L519" s="68">
        <v>659834.1</v>
      </c>
      <c r="M519" s="68">
        <v>659834.1</v>
      </c>
      <c r="N519" s="68">
        <v>659834.1</v>
      </c>
      <c r="O519" s="68">
        <v>659834.1</v>
      </c>
      <c r="P519" s="68"/>
      <c r="Q519" s="68"/>
      <c r="R519" s="71"/>
      <c r="S519" s="36"/>
      <c r="X519" s="16"/>
    </row>
    <row r="520" spans="1:24" s="222" customFormat="1" ht="54.75" customHeight="1" x14ac:dyDescent="0.25">
      <c r="A520" s="21"/>
      <c r="B520" s="88" t="s">
        <v>2214</v>
      </c>
      <c r="C520" s="88" t="s">
        <v>580</v>
      </c>
      <c r="D520" s="88" t="s">
        <v>1770</v>
      </c>
      <c r="E520" s="88" t="s">
        <v>1777</v>
      </c>
      <c r="F520" s="191">
        <v>3</v>
      </c>
      <c r="G520" s="258" t="s">
        <v>2215</v>
      </c>
      <c r="H520" s="23"/>
      <c r="I520" s="257">
        <v>1986</v>
      </c>
      <c r="J520" s="63">
        <v>36.4</v>
      </c>
      <c r="K520" s="157"/>
      <c r="L520" s="68">
        <v>522211.51</v>
      </c>
      <c r="M520" s="68">
        <v>522211.51</v>
      </c>
      <c r="N520" s="68">
        <v>522211.51</v>
      </c>
      <c r="O520" s="68">
        <v>522211.51</v>
      </c>
      <c r="P520" s="68"/>
      <c r="Q520" s="68"/>
      <c r="R520" s="71"/>
      <c r="S520" s="36"/>
      <c r="X520" s="16"/>
    </row>
    <row r="521" spans="1:24" s="222" customFormat="1" ht="54.75" customHeight="1" x14ac:dyDescent="0.25">
      <c r="A521" s="21"/>
      <c r="B521" s="88" t="s">
        <v>2218</v>
      </c>
      <c r="C521" s="88" t="s">
        <v>580</v>
      </c>
      <c r="D521" s="88" t="s">
        <v>1770</v>
      </c>
      <c r="E521" s="88" t="s">
        <v>1777</v>
      </c>
      <c r="F521" s="191">
        <v>3</v>
      </c>
      <c r="G521" s="258" t="s">
        <v>2219</v>
      </c>
      <c r="H521" s="23"/>
      <c r="I521" s="257">
        <v>1986</v>
      </c>
      <c r="J521" s="63">
        <v>40</v>
      </c>
      <c r="K521" s="157"/>
      <c r="L521" s="68">
        <v>573858.80000000005</v>
      </c>
      <c r="M521" s="68">
        <v>573858.80000000005</v>
      </c>
      <c r="N521" s="68">
        <v>573858.80000000005</v>
      </c>
      <c r="O521" s="68">
        <v>573858.80000000005</v>
      </c>
      <c r="P521" s="68"/>
      <c r="Q521" s="68"/>
      <c r="R521" s="71"/>
      <c r="S521" s="36"/>
      <c r="X521" s="16"/>
    </row>
    <row r="522" spans="1:24" s="222" customFormat="1" ht="54.75" customHeight="1" x14ac:dyDescent="0.25">
      <c r="A522" s="21"/>
      <c r="B522" s="88" t="s">
        <v>2220</v>
      </c>
      <c r="C522" s="88" t="s">
        <v>580</v>
      </c>
      <c r="D522" s="88" t="s">
        <v>1770</v>
      </c>
      <c r="E522" s="88" t="s">
        <v>1777</v>
      </c>
      <c r="F522" s="191">
        <v>3</v>
      </c>
      <c r="G522" s="258" t="s">
        <v>2221</v>
      </c>
      <c r="H522" s="23"/>
      <c r="I522" s="257">
        <v>1986</v>
      </c>
      <c r="J522" s="63">
        <v>39.299999999999997</v>
      </c>
      <c r="K522" s="157"/>
      <c r="L522" s="68">
        <v>563816.27</v>
      </c>
      <c r="M522" s="68">
        <v>563816.27</v>
      </c>
      <c r="N522" s="68">
        <v>563816.27</v>
      </c>
      <c r="O522" s="68">
        <v>563816.27</v>
      </c>
      <c r="P522" s="68"/>
      <c r="Q522" s="68"/>
      <c r="R522" s="71"/>
      <c r="S522" s="36"/>
      <c r="X522" s="16"/>
    </row>
    <row r="523" spans="1:24" s="222" customFormat="1" ht="54.75" customHeight="1" x14ac:dyDescent="0.25">
      <c r="A523" s="21"/>
      <c r="B523" s="88" t="s">
        <v>2222</v>
      </c>
      <c r="C523" s="88" t="s">
        <v>580</v>
      </c>
      <c r="D523" s="88" t="s">
        <v>1770</v>
      </c>
      <c r="E523" s="88" t="s">
        <v>1777</v>
      </c>
      <c r="F523" s="191">
        <v>3</v>
      </c>
      <c r="G523" s="258" t="s">
        <v>2223</v>
      </c>
      <c r="H523" s="23"/>
      <c r="I523" s="257">
        <v>1986</v>
      </c>
      <c r="J523" s="63">
        <v>39</v>
      </c>
      <c r="K523" s="157"/>
      <c r="L523" s="68">
        <v>498648.54</v>
      </c>
      <c r="M523" s="68">
        <v>498648.54</v>
      </c>
      <c r="N523" s="68">
        <v>498648.54</v>
      </c>
      <c r="O523" s="68">
        <v>498648.54</v>
      </c>
      <c r="P523" s="68"/>
      <c r="Q523" s="68"/>
      <c r="R523" s="71"/>
      <c r="S523" s="36"/>
      <c r="X523" s="16"/>
    </row>
    <row r="524" spans="1:24" s="16" customFormat="1" ht="60.75" customHeight="1" x14ac:dyDescent="0.25">
      <c r="A524" s="21">
        <v>382</v>
      </c>
      <c r="B524" s="87" t="s">
        <v>1422</v>
      </c>
      <c r="C524" s="87" t="s">
        <v>1676</v>
      </c>
      <c r="D524" s="87" t="s">
        <v>1770</v>
      </c>
      <c r="E524" s="87" t="s">
        <v>1777</v>
      </c>
      <c r="F524" s="189" t="s">
        <v>1749</v>
      </c>
      <c r="G524" s="87">
        <v>3</v>
      </c>
      <c r="H524" s="277" t="s">
        <v>2009</v>
      </c>
      <c r="I524" s="277">
        <v>1986</v>
      </c>
      <c r="J524" s="28">
        <v>53.8</v>
      </c>
      <c r="K524" s="29" t="s">
        <v>1647</v>
      </c>
      <c r="L524" s="68">
        <v>166777.24</v>
      </c>
      <c r="M524" s="68">
        <v>166777.24</v>
      </c>
      <c r="N524" s="68"/>
      <c r="O524" s="68"/>
      <c r="P524" s="68"/>
      <c r="Q524" s="68"/>
      <c r="R524" s="71"/>
      <c r="S524" s="36"/>
      <c r="T524" s="40"/>
      <c r="U524" s="40"/>
      <c r="V524" s="40"/>
      <c r="W524" s="40"/>
    </row>
    <row r="525" spans="1:24" s="16" customFormat="1" ht="53.25" customHeight="1" x14ac:dyDescent="0.25">
      <c r="A525" s="21">
        <v>383</v>
      </c>
      <c r="B525" s="87" t="s">
        <v>1422</v>
      </c>
      <c r="C525" s="87" t="s">
        <v>1677</v>
      </c>
      <c r="D525" s="87" t="s">
        <v>1770</v>
      </c>
      <c r="E525" s="87" t="s">
        <v>1777</v>
      </c>
      <c r="F525" s="189" t="s">
        <v>1751</v>
      </c>
      <c r="G525" s="87">
        <v>28</v>
      </c>
      <c r="H525" s="277" t="s">
        <v>2010</v>
      </c>
      <c r="I525" s="277">
        <v>1987</v>
      </c>
      <c r="J525" s="28">
        <v>36.200000000000003</v>
      </c>
      <c r="K525" s="29" t="s">
        <v>1646</v>
      </c>
      <c r="L525" s="68">
        <v>122705.37</v>
      </c>
      <c r="M525" s="68">
        <v>122705.37</v>
      </c>
      <c r="N525" s="68"/>
      <c r="O525" s="68"/>
      <c r="P525" s="68"/>
      <c r="Q525" s="68"/>
      <c r="R525" s="71"/>
      <c r="S525" s="36"/>
      <c r="T525" s="40"/>
      <c r="U525" s="40"/>
      <c r="V525" s="40"/>
      <c r="W525" s="40"/>
    </row>
    <row r="526" spans="1:24" s="16" customFormat="1" ht="57" customHeight="1" x14ac:dyDescent="0.25">
      <c r="A526" s="21">
        <v>384</v>
      </c>
      <c r="B526" s="87" t="s">
        <v>1422</v>
      </c>
      <c r="C526" s="87" t="s">
        <v>1678</v>
      </c>
      <c r="D526" s="87" t="s">
        <v>1770</v>
      </c>
      <c r="E526" s="87" t="s">
        <v>1777</v>
      </c>
      <c r="F526" s="189" t="s">
        <v>1742</v>
      </c>
      <c r="G526" s="87">
        <v>10</v>
      </c>
      <c r="H526" s="277" t="s">
        <v>2011</v>
      </c>
      <c r="I526" s="277">
        <v>1978</v>
      </c>
      <c r="J526" s="28">
        <v>42.2</v>
      </c>
      <c r="K526" s="29" t="s">
        <v>1645</v>
      </c>
      <c r="L526" s="68">
        <v>138303.24</v>
      </c>
      <c r="M526" s="68">
        <v>138303.24</v>
      </c>
      <c r="N526" s="68"/>
      <c r="O526" s="68"/>
      <c r="P526" s="68"/>
      <c r="Q526" s="68"/>
      <c r="R526" s="71"/>
      <c r="S526" s="36"/>
      <c r="T526" s="40"/>
      <c r="U526" s="40"/>
      <c r="V526" s="40"/>
      <c r="W526" s="40"/>
    </row>
    <row r="527" spans="1:24" s="16" customFormat="1" ht="51.75" customHeight="1" x14ac:dyDescent="0.25">
      <c r="A527" s="21">
        <v>385</v>
      </c>
      <c r="B527" s="87" t="s">
        <v>1422</v>
      </c>
      <c r="C527" s="87" t="s">
        <v>1679</v>
      </c>
      <c r="D527" s="87" t="s">
        <v>1770</v>
      </c>
      <c r="E527" s="87" t="s">
        <v>1777</v>
      </c>
      <c r="F527" s="189" t="s">
        <v>1742</v>
      </c>
      <c r="G527" s="87">
        <v>18</v>
      </c>
      <c r="H527" s="277" t="s">
        <v>2012</v>
      </c>
      <c r="I527" s="277">
        <v>1978</v>
      </c>
      <c r="J527" s="28">
        <v>45.3</v>
      </c>
      <c r="K527" s="29" t="s">
        <v>1644</v>
      </c>
      <c r="L527" s="68">
        <v>146111.42000000001</v>
      </c>
      <c r="M527" s="68">
        <v>146111.42000000001</v>
      </c>
      <c r="N527" s="68"/>
      <c r="O527" s="68"/>
      <c r="P527" s="68"/>
      <c r="Q527" s="68"/>
      <c r="R527" s="71"/>
      <c r="S527" s="36"/>
      <c r="T527" s="40"/>
      <c r="U527" s="40"/>
      <c r="V527" s="40"/>
      <c r="W527" s="40"/>
    </row>
    <row r="528" spans="1:24" s="16" customFormat="1" ht="52.5" customHeight="1" x14ac:dyDescent="0.25">
      <c r="A528" s="21">
        <v>386</v>
      </c>
      <c r="B528" s="87" t="s">
        <v>1422</v>
      </c>
      <c r="C528" s="87" t="s">
        <v>1680</v>
      </c>
      <c r="D528" s="87" t="s">
        <v>1770</v>
      </c>
      <c r="E528" s="87" t="s">
        <v>1777</v>
      </c>
      <c r="F528" s="189" t="s">
        <v>1742</v>
      </c>
      <c r="G528" s="87">
        <v>8</v>
      </c>
      <c r="H528" s="277" t="s">
        <v>2013</v>
      </c>
      <c r="I528" s="277">
        <v>1978</v>
      </c>
      <c r="J528" s="28">
        <v>44.7</v>
      </c>
      <c r="K528" s="29" t="s">
        <v>1643</v>
      </c>
      <c r="L528" s="68">
        <v>144612.44</v>
      </c>
      <c r="M528" s="68">
        <v>144612.44</v>
      </c>
      <c r="N528" s="68"/>
      <c r="O528" s="68"/>
      <c r="P528" s="68"/>
      <c r="Q528" s="68"/>
      <c r="R528" s="71"/>
      <c r="S528" s="36"/>
      <c r="T528" s="40"/>
      <c r="U528" s="40"/>
      <c r="V528" s="40"/>
      <c r="W528" s="40"/>
    </row>
    <row r="529" spans="1:24" s="16" customFormat="1" ht="57" customHeight="1" x14ac:dyDescent="0.25">
      <c r="A529" s="21">
        <v>387</v>
      </c>
      <c r="B529" s="87" t="s">
        <v>1422</v>
      </c>
      <c r="C529" s="87" t="s">
        <v>1681</v>
      </c>
      <c r="D529" s="87" t="s">
        <v>1770</v>
      </c>
      <c r="E529" s="87" t="s">
        <v>1777</v>
      </c>
      <c r="F529" s="189" t="s">
        <v>1744</v>
      </c>
      <c r="G529" s="87">
        <v>43</v>
      </c>
      <c r="H529" s="277" t="s">
        <v>2014</v>
      </c>
      <c r="I529" s="277">
        <v>1981</v>
      </c>
      <c r="J529" s="28">
        <v>54.8</v>
      </c>
      <c r="K529" s="29" t="s">
        <v>1642</v>
      </c>
      <c r="L529" s="68">
        <v>169144.19</v>
      </c>
      <c r="M529" s="68">
        <v>169144.19</v>
      </c>
      <c r="N529" s="68"/>
      <c r="O529" s="68"/>
      <c r="P529" s="68"/>
      <c r="Q529" s="68"/>
      <c r="R529" s="71"/>
      <c r="S529" s="36"/>
      <c r="T529" s="40"/>
      <c r="U529" s="40"/>
      <c r="V529" s="40"/>
      <c r="W529" s="40"/>
    </row>
    <row r="530" spans="1:24" s="16" customFormat="1" ht="62.25" customHeight="1" x14ac:dyDescent="0.25">
      <c r="A530" s="21">
        <v>388</v>
      </c>
      <c r="B530" s="87" t="s">
        <v>1422</v>
      </c>
      <c r="C530" s="87" t="s">
        <v>1682</v>
      </c>
      <c r="D530" s="87" t="s">
        <v>1770</v>
      </c>
      <c r="E530" s="87" t="s">
        <v>1777</v>
      </c>
      <c r="F530" s="189" t="s">
        <v>1754</v>
      </c>
      <c r="G530" s="87">
        <v>31</v>
      </c>
      <c r="H530" s="277" t="s">
        <v>2015</v>
      </c>
      <c r="I530" s="277">
        <v>1977</v>
      </c>
      <c r="J530" s="28">
        <v>42.5</v>
      </c>
      <c r="K530" s="29" t="s">
        <v>1641</v>
      </c>
      <c r="L530" s="68">
        <v>422146.97</v>
      </c>
      <c r="M530" s="68">
        <v>422146.97</v>
      </c>
      <c r="N530" s="68"/>
      <c r="O530" s="68"/>
      <c r="P530" s="68"/>
      <c r="Q530" s="68"/>
      <c r="R530" s="71"/>
      <c r="S530" s="36"/>
      <c r="T530" s="40"/>
      <c r="U530" s="40"/>
      <c r="V530" s="40"/>
      <c r="W530" s="40"/>
    </row>
    <row r="531" spans="1:24" s="16" customFormat="1" ht="52.5" customHeight="1" x14ac:dyDescent="0.25">
      <c r="A531" s="21">
        <v>389</v>
      </c>
      <c r="B531" s="87" t="s">
        <v>1422</v>
      </c>
      <c r="C531" s="87" t="s">
        <v>1683</v>
      </c>
      <c r="D531" s="87" t="s">
        <v>1770</v>
      </c>
      <c r="E531" s="87" t="s">
        <v>1777</v>
      </c>
      <c r="F531" s="189" t="s">
        <v>1754</v>
      </c>
      <c r="G531" s="87">
        <v>30</v>
      </c>
      <c r="H531" s="277" t="s">
        <v>2016</v>
      </c>
      <c r="I531" s="277">
        <v>1977</v>
      </c>
      <c r="J531" s="28">
        <v>44.2</v>
      </c>
      <c r="K531" s="29" t="s">
        <v>1640</v>
      </c>
      <c r="L531" s="68">
        <v>439032.85</v>
      </c>
      <c r="M531" s="68">
        <v>439032.85</v>
      </c>
      <c r="N531" s="68"/>
      <c r="O531" s="68"/>
      <c r="P531" s="68"/>
      <c r="Q531" s="68"/>
      <c r="R531" s="71"/>
      <c r="S531" s="36"/>
      <c r="T531" s="40"/>
      <c r="U531" s="40"/>
      <c r="V531" s="40"/>
      <c r="W531" s="40"/>
    </row>
    <row r="532" spans="1:24" s="16" customFormat="1" ht="51.75" customHeight="1" x14ac:dyDescent="0.25">
      <c r="A532" s="21">
        <v>390</v>
      </c>
      <c r="B532" s="87" t="s">
        <v>1422</v>
      </c>
      <c r="C532" s="87" t="s">
        <v>1684</v>
      </c>
      <c r="D532" s="87" t="s">
        <v>1770</v>
      </c>
      <c r="E532" s="87" t="s">
        <v>1777</v>
      </c>
      <c r="F532" s="189" t="s">
        <v>1807</v>
      </c>
      <c r="G532" s="87">
        <v>8</v>
      </c>
      <c r="H532" s="277" t="s">
        <v>2017</v>
      </c>
      <c r="I532" s="277">
        <v>1993</v>
      </c>
      <c r="J532" s="28">
        <v>59</v>
      </c>
      <c r="K532" s="29" t="s">
        <v>1639</v>
      </c>
      <c r="L532" s="68">
        <v>178952.38</v>
      </c>
      <c r="M532" s="68">
        <v>178952.38</v>
      </c>
      <c r="N532" s="68"/>
      <c r="O532" s="68"/>
      <c r="P532" s="68"/>
      <c r="Q532" s="68"/>
      <c r="R532" s="71"/>
      <c r="S532" s="36"/>
      <c r="T532" s="40"/>
      <c r="U532" s="40"/>
      <c r="V532" s="40"/>
      <c r="W532" s="40"/>
    </row>
    <row r="533" spans="1:24" s="202" customFormat="1" ht="86.45" customHeight="1" x14ac:dyDescent="0.25">
      <c r="A533" s="21"/>
      <c r="B533" s="87" t="s">
        <v>1422</v>
      </c>
      <c r="C533" s="87" t="s">
        <v>2075</v>
      </c>
      <c r="D533" s="87" t="s">
        <v>1770</v>
      </c>
      <c r="E533" s="87" t="s">
        <v>1777</v>
      </c>
      <c r="F533" s="189" t="s">
        <v>1801</v>
      </c>
      <c r="G533" s="87">
        <v>3</v>
      </c>
      <c r="H533" s="23" t="s">
        <v>2385</v>
      </c>
      <c r="I533" s="277"/>
      <c r="J533" s="28">
        <v>43.9</v>
      </c>
      <c r="K533" s="29"/>
      <c r="L533" s="68"/>
      <c r="M533" s="68"/>
      <c r="N533" s="68"/>
      <c r="O533" s="68"/>
      <c r="P533" s="68"/>
      <c r="Q533" s="68"/>
      <c r="R533" s="71"/>
      <c r="S533" s="36"/>
      <c r="X533" s="16"/>
    </row>
    <row r="534" spans="1:24" s="16" customFormat="1" ht="61.5" customHeight="1" x14ac:dyDescent="0.25">
      <c r="A534" s="21">
        <v>391</v>
      </c>
      <c r="B534" s="87" t="s">
        <v>1422</v>
      </c>
      <c r="C534" s="87" t="s">
        <v>1685</v>
      </c>
      <c r="D534" s="87" t="s">
        <v>1770</v>
      </c>
      <c r="E534" s="87" t="s">
        <v>1777</v>
      </c>
      <c r="F534" s="189" t="s">
        <v>1857</v>
      </c>
      <c r="G534" s="87">
        <v>36</v>
      </c>
      <c r="H534" s="277" t="s">
        <v>2018</v>
      </c>
      <c r="I534" s="277">
        <v>1965</v>
      </c>
      <c r="J534" s="28">
        <v>30</v>
      </c>
      <c r="K534" s="29" t="s">
        <v>1652</v>
      </c>
      <c r="L534" s="68">
        <v>105796.32</v>
      </c>
      <c r="M534" s="68">
        <v>105796.32</v>
      </c>
      <c r="N534" s="68"/>
      <c r="O534" s="68"/>
      <c r="P534" s="68"/>
      <c r="Q534" s="68"/>
      <c r="R534" s="71"/>
      <c r="S534" s="36"/>
      <c r="T534" s="40"/>
      <c r="U534" s="40"/>
      <c r="V534" s="40"/>
      <c r="W534" s="40"/>
    </row>
    <row r="535" spans="1:24" s="16" customFormat="1" ht="56.25" customHeight="1" x14ac:dyDescent="0.25">
      <c r="A535" s="21">
        <v>392</v>
      </c>
      <c r="B535" s="87" t="s">
        <v>1422</v>
      </c>
      <c r="C535" s="87" t="s">
        <v>1686</v>
      </c>
      <c r="D535" s="87" t="s">
        <v>1770</v>
      </c>
      <c r="E535" s="87" t="s">
        <v>1827</v>
      </c>
      <c r="F535" s="189" t="s">
        <v>1809</v>
      </c>
      <c r="G535" s="87">
        <v>9</v>
      </c>
      <c r="H535" s="277" t="s">
        <v>2019</v>
      </c>
      <c r="I535" s="277">
        <v>1990</v>
      </c>
      <c r="J535" s="28">
        <v>35.799999999999997</v>
      </c>
      <c r="K535" s="29" t="s">
        <v>1653</v>
      </c>
      <c r="L535" s="68">
        <v>121787.3</v>
      </c>
      <c r="M535" s="68">
        <v>121787.3</v>
      </c>
      <c r="N535" s="68"/>
      <c r="O535" s="68"/>
      <c r="P535" s="68"/>
      <c r="Q535" s="68"/>
      <c r="R535" s="71"/>
      <c r="S535" s="36"/>
      <c r="T535" s="40"/>
      <c r="U535" s="40"/>
      <c r="V535" s="40"/>
      <c r="W535" s="40"/>
    </row>
    <row r="536" spans="1:24" s="16" customFormat="1" ht="76.5" customHeight="1" x14ac:dyDescent="0.25">
      <c r="A536" s="21">
        <v>393</v>
      </c>
      <c r="B536" s="87" t="s">
        <v>1422</v>
      </c>
      <c r="C536" s="87" t="s">
        <v>1687</v>
      </c>
      <c r="D536" s="87" t="s">
        <v>1770</v>
      </c>
      <c r="E536" s="87" t="s">
        <v>1827</v>
      </c>
      <c r="F536" s="189" t="s">
        <v>1809</v>
      </c>
      <c r="G536" s="87">
        <v>18</v>
      </c>
      <c r="H536" s="277" t="s">
        <v>2020</v>
      </c>
      <c r="I536" s="277">
        <v>1990</v>
      </c>
      <c r="J536" s="28">
        <v>77</v>
      </c>
      <c r="K536" s="29" t="s">
        <v>1654</v>
      </c>
      <c r="L536" s="68">
        <v>218911.37</v>
      </c>
      <c r="M536" s="68">
        <v>218911.37</v>
      </c>
      <c r="N536" s="68"/>
      <c r="O536" s="68"/>
      <c r="P536" s="68"/>
      <c r="Q536" s="68"/>
      <c r="R536" s="71"/>
      <c r="S536" s="36"/>
      <c r="T536" s="40"/>
      <c r="U536" s="40"/>
      <c r="V536" s="40"/>
      <c r="W536" s="40"/>
    </row>
    <row r="537" spans="1:24" s="16" customFormat="1" ht="59.25" customHeight="1" x14ac:dyDescent="0.25">
      <c r="A537" s="21">
        <v>394</v>
      </c>
      <c r="B537" s="87" t="s">
        <v>1422</v>
      </c>
      <c r="C537" s="87" t="s">
        <v>1688</v>
      </c>
      <c r="D537" s="87" t="s">
        <v>1770</v>
      </c>
      <c r="E537" s="87" t="s">
        <v>1827</v>
      </c>
      <c r="F537" s="189" t="s">
        <v>1809</v>
      </c>
      <c r="G537" s="87">
        <v>35</v>
      </c>
      <c r="H537" s="277" t="s">
        <v>2021</v>
      </c>
      <c r="I537" s="277">
        <v>1990</v>
      </c>
      <c r="J537" s="28">
        <v>77.2</v>
      </c>
      <c r="K537" s="29" t="s">
        <v>1655</v>
      </c>
      <c r="L537" s="68">
        <v>219339.16</v>
      </c>
      <c r="M537" s="68">
        <v>219339.16</v>
      </c>
      <c r="N537" s="68"/>
      <c r="O537" s="68"/>
      <c r="P537" s="68"/>
      <c r="Q537" s="68"/>
      <c r="R537" s="71"/>
      <c r="S537" s="36"/>
      <c r="T537" s="40"/>
      <c r="U537" s="40"/>
      <c r="V537" s="40"/>
      <c r="W537" s="40"/>
    </row>
    <row r="538" spans="1:24" s="16" customFormat="1" ht="62.25" customHeight="1" x14ac:dyDescent="0.25">
      <c r="A538" s="21">
        <v>395</v>
      </c>
      <c r="B538" s="87" t="s">
        <v>1422</v>
      </c>
      <c r="C538" s="87" t="s">
        <v>1689</v>
      </c>
      <c r="D538" s="87" t="s">
        <v>1770</v>
      </c>
      <c r="E538" s="87" t="s">
        <v>1778</v>
      </c>
      <c r="F538" s="189" t="s">
        <v>1809</v>
      </c>
      <c r="G538" s="87">
        <v>31</v>
      </c>
      <c r="H538" s="277" t="s">
        <v>2022</v>
      </c>
      <c r="I538" s="277">
        <v>1980</v>
      </c>
      <c r="J538" s="28">
        <v>41.5</v>
      </c>
      <c r="K538" s="29" t="s">
        <v>1656</v>
      </c>
      <c r="L538" s="68">
        <v>120366.19</v>
      </c>
      <c r="M538" s="68">
        <v>120366.19</v>
      </c>
      <c r="N538" s="68"/>
      <c r="O538" s="68"/>
      <c r="P538" s="68"/>
      <c r="Q538" s="68"/>
      <c r="R538" s="71"/>
      <c r="S538" s="36"/>
      <c r="T538" s="40"/>
      <c r="U538" s="40"/>
      <c r="V538" s="40"/>
      <c r="W538" s="40"/>
    </row>
    <row r="539" spans="1:24" s="16" customFormat="1" ht="63" customHeight="1" x14ac:dyDescent="0.25">
      <c r="A539" s="50">
        <v>396</v>
      </c>
      <c r="B539" s="132" t="s">
        <v>1422</v>
      </c>
      <c r="C539" s="132" t="s">
        <v>1690</v>
      </c>
      <c r="D539" s="87" t="s">
        <v>1770</v>
      </c>
      <c r="E539" s="87" t="s">
        <v>1778</v>
      </c>
      <c r="F539" s="194" t="s">
        <v>1809</v>
      </c>
      <c r="G539" s="132">
        <v>18</v>
      </c>
      <c r="H539" s="277" t="s">
        <v>2023</v>
      </c>
      <c r="I539" s="277">
        <v>1980</v>
      </c>
      <c r="J539" s="49">
        <v>45.1</v>
      </c>
      <c r="K539" s="146" t="s">
        <v>1657</v>
      </c>
      <c r="L539" s="160">
        <v>145612.38</v>
      </c>
      <c r="M539" s="160">
        <v>145612.38</v>
      </c>
      <c r="N539" s="160"/>
      <c r="O539" s="160"/>
      <c r="P539" s="160"/>
      <c r="Q539" s="160"/>
      <c r="R539" s="71"/>
      <c r="S539" s="36"/>
      <c r="T539" s="40"/>
      <c r="U539" s="40"/>
      <c r="V539" s="40"/>
      <c r="W539" s="40"/>
    </row>
    <row r="540" spans="1:24" s="16" customFormat="1" ht="63" customHeight="1" x14ac:dyDescent="0.25">
      <c r="A540" s="50"/>
      <c r="B540" s="132"/>
      <c r="C540" s="132"/>
      <c r="D540" s="87"/>
      <c r="E540" s="132"/>
      <c r="F540" s="194"/>
      <c r="G540" s="132"/>
      <c r="H540" s="277"/>
      <c r="I540" s="277"/>
      <c r="J540" s="49"/>
      <c r="K540" s="146"/>
      <c r="L540" s="160">
        <v>818040.3</v>
      </c>
      <c r="M540" s="160">
        <v>818040.3</v>
      </c>
      <c r="N540" s="160"/>
      <c r="O540" s="160"/>
      <c r="P540" s="160"/>
      <c r="Q540" s="160"/>
      <c r="R540" s="71"/>
      <c r="S540" s="36"/>
      <c r="T540" s="40"/>
      <c r="U540" s="40"/>
      <c r="V540" s="40"/>
      <c r="W540" s="40"/>
    </row>
    <row r="541" spans="1:24" s="186" customFormat="1" ht="64.5" customHeight="1" x14ac:dyDescent="0.25">
      <c r="A541" s="50">
        <v>397</v>
      </c>
      <c r="B541" s="132" t="s">
        <v>1422</v>
      </c>
      <c r="C541" s="132" t="s">
        <v>1766</v>
      </c>
      <c r="D541" s="87" t="s">
        <v>1770</v>
      </c>
      <c r="E541" s="132" t="s">
        <v>1776</v>
      </c>
      <c r="F541" s="194" t="s">
        <v>1757</v>
      </c>
      <c r="G541" s="132">
        <v>28</v>
      </c>
      <c r="H541" s="277" t="s">
        <v>2005</v>
      </c>
      <c r="I541" s="277">
        <v>1990</v>
      </c>
      <c r="J541" s="28">
        <v>77</v>
      </c>
      <c r="K541" s="29" t="s">
        <v>1651</v>
      </c>
      <c r="L541" s="160"/>
      <c r="M541" s="160"/>
      <c r="N541" s="160"/>
      <c r="O541" s="160"/>
      <c r="P541" s="160"/>
      <c r="Q541" s="160"/>
      <c r="R541" s="188"/>
      <c r="S541" s="185"/>
    </row>
    <row r="542" spans="1:24" s="16" customFormat="1" ht="49.9" customHeight="1" x14ac:dyDescent="0.3">
      <c r="A542" s="279"/>
      <c r="B542" s="280" t="s">
        <v>1741</v>
      </c>
      <c r="C542" s="280"/>
      <c r="D542" s="280"/>
      <c r="E542" s="280"/>
      <c r="F542" s="281"/>
      <c r="G542" s="280"/>
      <c r="H542" s="282"/>
      <c r="I542" s="254"/>
      <c r="J542" s="254"/>
      <c r="K542" s="252"/>
      <c r="L542" s="283">
        <f t="shared" ref="L542:Q542" si="0">SUM(L6:L541)</f>
        <v>604912705.06999874</v>
      </c>
      <c r="M542" s="283">
        <f t="shared" si="0"/>
        <v>604724714.61999869</v>
      </c>
      <c r="N542" s="283">
        <f t="shared" si="0"/>
        <v>62664654.989999987</v>
      </c>
      <c r="O542" s="283">
        <f t="shared" si="0"/>
        <v>62628557.019999988</v>
      </c>
      <c r="P542" s="283">
        <f t="shared" si="0"/>
        <v>0</v>
      </c>
      <c r="Q542" s="283">
        <f t="shared" si="0"/>
        <v>0</v>
      </c>
      <c r="R542" s="70"/>
      <c r="S542" s="18"/>
      <c r="T542" s="40"/>
      <c r="U542" s="40"/>
      <c r="V542" s="40"/>
      <c r="W542" s="40"/>
    </row>
    <row r="543" spans="1:24" s="16" customFormat="1" ht="31.5" customHeight="1" x14ac:dyDescent="0.25">
      <c r="A543" s="71"/>
      <c r="B543" s="95"/>
      <c r="C543" s="95"/>
      <c r="D543" s="95"/>
      <c r="E543" s="95"/>
      <c r="F543" s="196"/>
      <c r="G543" s="95"/>
      <c r="H543" s="197"/>
      <c r="I543" s="72"/>
      <c r="J543" s="72"/>
      <c r="K543" s="72"/>
      <c r="L543" s="10"/>
      <c r="M543" s="10"/>
      <c r="N543" s="10"/>
      <c r="O543" s="10"/>
      <c r="P543" s="10"/>
      <c r="Q543" s="10"/>
      <c r="R543" s="70"/>
      <c r="S543" s="18"/>
      <c r="T543" s="40"/>
      <c r="U543" s="40"/>
      <c r="V543" s="40"/>
      <c r="W543" s="40"/>
    </row>
    <row r="544" spans="1:24" s="16" customFormat="1" ht="31.5" customHeight="1" x14ac:dyDescent="0.25">
      <c r="A544" s="71"/>
      <c r="B544" s="92"/>
      <c r="C544" s="101"/>
      <c r="D544" s="101"/>
      <c r="E544" s="101"/>
      <c r="F544" s="192"/>
      <c r="G544" s="101"/>
      <c r="H544" s="57"/>
      <c r="I544" s="72"/>
      <c r="J544" s="58"/>
      <c r="K544" s="55"/>
      <c r="L544" s="76"/>
      <c r="M544" s="76"/>
      <c r="N544" s="76"/>
      <c r="O544" s="76"/>
      <c r="P544" s="76"/>
      <c r="Q544" s="76"/>
      <c r="R544" s="53"/>
      <c r="S544" s="30"/>
      <c r="T544" s="56"/>
      <c r="U544" s="56"/>
      <c r="V544" s="56"/>
      <c r="W544" s="56"/>
    </row>
    <row r="545" spans="1:23" s="16" customFormat="1" ht="31.5" customHeight="1" x14ac:dyDescent="0.25">
      <c r="A545" s="71"/>
      <c r="B545" s="92"/>
      <c r="C545" s="101"/>
      <c r="D545" s="101"/>
      <c r="E545" s="101"/>
      <c r="F545" s="192"/>
      <c r="G545" s="101"/>
      <c r="H545" s="57"/>
      <c r="I545" s="72"/>
      <c r="J545" s="58"/>
      <c r="K545" s="55"/>
      <c r="L545" s="76"/>
      <c r="M545" s="76"/>
      <c r="N545" s="76"/>
      <c r="O545" s="76"/>
      <c r="P545" s="76"/>
      <c r="Q545" s="76"/>
      <c r="R545" s="53"/>
      <c r="S545" s="51"/>
      <c r="T545" s="73"/>
      <c r="U545" s="74"/>
      <c r="V545" s="74"/>
      <c r="W545" s="56"/>
    </row>
    <row r="546" spans="1:23" s="16" customFormat="1" ht="31.5" customHeight="1" x14ac:dyDescent="0.25">
      <c r="A546" s="71"/>
      <c r="B546" s="92"/>
      <c r="C546" s="101"/>
      <c r="D546" s="101"/>
      <c r="E546" s="101"/>
      <c r="F546" s="192"/>
      <c r="G546" s="101"/>
      <c r="H546" s="57"/>
      <c r="I546" s="72"/>
      <c r="J546" s="58"/>
      <c r="K546" s="55"/>
      <c r="L546" s="76"/>
      <c r="M546" s="76"/>
      <c r="N546" s="76"/>
      <c r="O546" s="76"/>
      <c r="P546" s="76"/>
      <c r="Q546" s="76"/>
      <c r="R546" s="53"/>
      <c r="S546" s="51"/>
      <c r="T546" s="73"/>
      <c r="U546" s="74"/>
      <c r="V546" s="74"/>
      <c r="W546" s="56"/>
    </row>
    <row r="547" spans="1:23" s="16" customFormat="1" ht="31.5" customHeight="1" x14ac:dyDescent="0.25">
      <c r="A547" s="71"/>
      <c r="B547" s="92"/>
      <c r="C547" s="101"/>
      <c r="D547" s="101"/>
      <c r="E547" s="101"/>
      <c r="F547" s="192"/>
      <c r="G547" s="101"/>
      <c r="H547" s="57"/>
      <c r="I547" s="72"/>
      <c r="J547" s="58"/>
      <c r="K547" s="55"/>
      <c r="L547" s="76"/>
      <c r="M547" s="76"/>
      <c r="N547" s="76"/>
      <c r="O547" s="76"/>
      <c r="P547" s="76"/>
      <c r="Q547" s="76"/>
      <c r="R547" s="53"/>
      <c r="S547" s="51"/>
      <c r="T547" s="73"/>
      <c r="U547" s="74"/>
      <c r="V547" s="74"/>
      <c r="W547" s="56"/>
    </row>
    <row r="548" spans="1:23" s="16" customFormat="1" ht="31.5" customHeight="1" x14ac:dyDescent="0.25">
      <c r="A548" s="71"/>
      <c r="B548" s="92"/>
      <c r="C548" s="101"/>
      <c r="D548" s="101"/>
      <c r="E548" s="101"/>
      <c r="F548" s="192"/>
      <c r="G548" s="101"/>
      <c r="H548" s="57"/>
      <c r="I548" s="72"/>
      <c r="J548" s="58"/>
      <c r="K548" s="55"/>
      <c r="L548" s="76"/>
      <c r="M548" s="76"/>
      <c r="N548" s="76"/>
      <c r="O548" s="76"/>
      <c r="P548" s="76"/>
      <c r="Q548" s="76"/>
      <c r="R548" s="53"/>
      <c r="S548" s="51"/>
      <c r="T548" s="73"/>
      <c r="U548" s="74"/>
      <c r="V548" s="74"/>
      <c r="W548" s="56"/>
    </row>
    <row r="549" spans="1:23" s="16" customFormat="1" ht="31.5" customHeight="1" x14ac:dyDescent="0.25">
      <c r="A549" s="71"/>
      <c r="B549" s="92"/>
      <c r="C549" s="101"/>
      <c r="D549" s="101"/>
      <c r="E549" s="101"/>
      <c r="F549" s="192"/>
      <c r="G549" s="101"/>
      <c r="H549" s="57"/>
      <c r="I549" s="72"/>
      <c r="J549" s="58"/>
      <c r="K549" s="55"/>
      <c r="L549" s="76"/>
      <c r="M549" s="76"/>
      <c r="N549" s="76"/>
      <c r="O549" s="76"/>
      <c r="P549" s="76"/>
      <c r="Q549" s="76"/>
      <c r="R549" s="53"/>
      <c r="S549" s="51"/>
      <c r="T549" s="52"/>
      <c r="U549" s="52"/>
      <c r="V549" s="52"/>
      <c r="W549" s="52"/>
    </row>
    <row r="550" spans="1:23" s="16" customFormat="1" ht="31.5" customHeight="1" x14ac:dyDescent="0.25">
      <c r="A550" s="71"/>
      <c r="B550" s="92"/>
      <c r="C550" s="101"/>
      <c r="D550" s="101"/>
      <c r="E550" s="101"/>
      <c r="F550" s="192"/>
      <c r="G550" s="101"/>
      <c r="H550" s="57"/>
      <c r="I550" s="72"/>
      <c r="J550" s="58"/>
      <c r="K550" s="55"/>
      <c r="L550" s="76"/>
      <c r="M550" s="76"/>
      <c r="N550" s="76"/>
      <c r="O550" s="76"/>
      <c r="P550" s="76"/>
      <c r="Q550" s="76"/>
      <c r="R550" s="53"/>
      <c r="S550" s="75"/>
      <c r="T550" s="52"/>
      <c r="U550" s="52"/>
      <c r="V550" s="52"/>
      <c r="W550" s="52"/>
    </row>
    <row r="551" spans="1:23" s="16" customFormat="1" ht="31.5" customHeight="1" x14ac:dyDescent="0.25">
      <c r="A551" s="40"/>
      <c r="B551" s="92"/>
      <c r="C551" s="101"/>
      <c r="D551" s="101"/>
      <c r="E551" s="101"/>
      <c r="F551" s="192"/>
      <c r="G551" s="101"/>
      <c r="H551" s="156"/>
      <c r="I551" s="72"/>
      <c r="J551" s="58"/>
      <c r="K551" s="147"/>
      <c r="L551" s="76"/>
      <c r="M551" s="76"/>
      <c r="N551" s="76"/>
      <c r="O551" s="76"/>
      <c r="P551" s="76"/>
      <c r="Q551" s="76"/>
      <c r="R551" s="53"/>
      <c r="S551" s="53"/>
      <c r="T551" s="52"/>
      <c r="U551" s="52"/>
      <c r="V551" s="52"/>
      <c r="W551" s="52"/>
    </row>
    <row r="552" spans="1:23" s="40" customFormat="1" ht="31.5" customHeight="1" x14ac:dyDescent="0.25">
      <c r="B552" s="95"/>
      <c r="C552" s="95"/>
      <c r="D552" s="95"/>
      <c r="E552" s="95"/>
      <c r="F552" s="196"/>
      <c r="G552" s="95"/>
      <c r="H552" s="56"/>
      <c r="I552" s="72"/>
      <c r="J552" s="72"/>
      <c r="K552" s="76"/>
      <c r="L552" s="76"/>
      <c r="M552" s="76"/>
      <c r="N552" s="10"/>
      <c r="O552" s="10"/>
      <c r="P552" s="10"/>
      <c r="Q552" s="10"/>
      <c r="R552" s="71"/>
      <c r="S552" s="71"/>
      <c r="T552" s="56"/>
      <c r="U552" s="56"/>
      <c r="V552" s="56"/>
      <c r="W552" s="56"/>
    </row>
    <row r="553" spans="1:23" s="40" customFormat="1" ht="31.5" customHeight="1" x14ac:dyDescent="0.25">
      <c r="B553" s="95"/>
      <c r="C553" s="95"/>
      <c r="D553" s="95"/>
      <c r="E553" s="95"/>
      <c r="F553" s="196"/>
      <c r="G553" s="95"/>
      <c r="H553" s="56"/>
      <c r="I553" s="72"/>
      <c r="J553" s="72"/>
      <c r="K553" s="76"/>
      <c r="L553" s="76"/>
      <c r="M553" s="76"/>
      <c r="N553" s="10"/>
      <c r="O553" s="10"/>
      <c r="P553" s="10"/>
      <c r="Q553" s="10"/>
      <c r="R553" s="71"/>
      <c r="S553" s="71"/>
      <c r="T553" s="56"/>
      <c r="U553" s="56"/>
      <c r="V553" s="56"/>
      <c r="W553" s="56"/>
    </row>
  </sheetData>
  <mergeCells count="2">
    <mergeCell ref="H1:Q1"/>
    <mergeCell ref="N3:Q3"/>
  </mergeCells>
  <phoneticPr fontId="22" type="noConversion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9"/>
  <sheetViews>
    <sheetView tabSelected="1" workbookViewId="0">
      <pane ySplit="3" topLeftCell="A131" activePane="bottomLeft" state="frozen"/>
      <selection activeCell="P1" sqref="P1"/>
      <selection pane="bottomLeft" activeCell="S10" sqref="S10"/>
    </sheetView>
  </sheetViews>
  <sheetFormatPr defaultColWidth="9.140625" defaultRowHeight="31.5" customHeight="1" x14ac:dyDescent="0.2"/>
  <cols>
    <col min="1" max="1" width="4.140625" style="1" customWidth="1"/>
    <col min="2" max="2" width="35.42578125" style="86" customWidth="1"/>
    <col min="3" max="3" width="29.85546875" style="97" customWidth="1"/>
    <col min="4" max="4" width="21.7109375" style="97" customWidth="1"/>
    <col min="5" max="5" width="18.5703125" style="97" customWidth="1"/>
    <col min="6" max="6" width="12.85546875" style="190" customWidth="1"/>
    <col min="7" max="7" width="18" style="4" customWidth="1"/>
    <col min="8" max="8" width="17.7109375" style="5" customWidth="1"/>
    <col min="9" max="9" width="21.85546875" style="5" customWidth="1"/>
    <col min="10" max="10" width="20" style="11" customWidth="1"/>
    <col min="11" max="11" width="20.28515625" style="9" customWidth="1"/>
    <col min="12" max="12" width="19.5703125" style="9" customWidth="1"/>
    <col min="13" max="13" width="18.28515625" style="124" customWidth="1"/>
    <col min="14" max="14" width="20.28515625" style="124" customWidth="1"/>
    <col min="15" max="15" width="15.28515625" style="3" hidden="1" customWidth="1"/>
    <col min="16" max="16" width="16.7109375" style="2" hidden="1" customWidth="1"/>
    <col min="17" max="17" width="13.5703125" style="4" customWidth="1"/>
    <col min="18" max="18" width="21.28515625" style="4" customWidth="1"/>
    <col min="19" max="19" width="20.28515625" style="4" customWidth="1"/>
    <col min="20" max="20" width="18.28515625" style="4" customWidth="1"/>
    <col min="21" max="21" width="16" style="4" hidden="1" customWidth="1"/>
    <col min="22" max="16384" width="9.140625" style="4"/>
  </cols>
  <sheetData>
    <row r="1" spans="1:38" ht="15.75" customHeight="1" x14ac:dyDescent="0.2">
      <c r="B1" s="86" t="s">
        <v>1740</v>
      </c>
    </row>
    <row r="2" spans="1:38" ht="19.5" customHeight="1" x14ac:dyDescent="0.2"/>
    <row r="3" spans="1:38" ht="79.5" customHeight="1" x14ac:dyDescent="0.2">
      <c r="A3" s="14" t="s">
        <v>1319</v>
      </c>
      <c r="B3" s="14" t="s">
        <v>1320</v>
      </c>
      <c r="C3" s="14" t="s">
        <v>1321</v>
      </c>
      <c r="D3" s="14" t="s">
        <v>2073</v>
      </c>
      <c r="E3" s="14" t="s">
        <v>1796</v>
      </c>
      <c r="F3" s="128" t="s">
        <v>1797</v>
      </c>
      <c r="G3" s="14" t="s">
        <v>1322</v>
      </c>
      <c r="H3" s="14" t="s">
        <v>1323</v>
      </c>
      <c r="I3" s="14" t="s">
        <v>1324</v>
      </c>
      <c r="J3" s="141" t="s">
        <v>1325</v>
      </c>
      <c r="K3" s="142" t="s">
        <v>1726</v>
      </c>
      <c r="L3" s="112" t="s">
        <v>1727</v>
      </c>
      <c r="M3" s="112" t="s">
        <v>1728</v>
      </c>
      <c r="N3" s="144" t="s">
        <v>1729</v>
      </c>
      <c r="O3" s="6" t="s">
        <v>1326</v>
      </c>
      <c r="P3" s="7" t="s">
        <v>1327</v>
      </c>
    </row>
    <row r="4" spans="1:38" ht="18.75" customHeight="1" x14ac:dyDescent="0.2">
      <c r="A4" s="128">
        <v>1</v>
      </c>
      <c r="B4" s="128">
        <v>2</v>
      </c>
      <c r="C4" s="128">
        <v>3</v>
      </c>
      <c r="D4" s="128">
        <v>4</v>
      </c>
      <c r="E4" s="128">
        <v>5</v>
      </c>
      <c r="F4" s="128">
        <v>6</v>
      </c>
      <c r="G4" s="128">
        <v>7</v>
      </c>
      <c r="H4" s="128">
        <v>8</v>
      </c>
      <c r="I4" s="128">
        <v>9</v>
      </c>
      <c r="J4" s="128">
        <v>10</v>
      </c>
      <c r="K4" s="128">
        <v>21</v>
      </c>
      <c r="L4" s="128">
        <v>22</v>
      </c>
      <c r="M4" s="128">
        <v>23</v>
      </c>
      <c r="N4" s="128">
        <v>24</v>
      </c>
      <c r="O4" s="128">
        <v>33</v>
      </c>
      <c r="P4" s="128">
        <v>34</v>
      </c>
    </row>
    <row r="5" spans="1:38" s="16" customFormat="1" ht="31.5" customHeight="1" x14ac:dyDescent="0.25">
      <c r="A5" s="33">
        <v>1</v>
      </c>
      <c r="B5" s="87" t="s">
        <v>1481</v>
      </c>
      <c r="C5" s="87" t="s">
        <v>1482</v>
      </c>
      <c r="D5" s="87" t="s">
        <v>1770</v>
      </c>
      <c r="E5" s="87" t="s">
        <v>1776</v>
      </c>
      <c r="F5" s="189">
        <v>2</v>
      </c>
      <c r="G5" s="198" t="s">
        <v>2024</v>
      </c>
      <c r="H5" s="29">
        <v>1989</v>
      </c>
      <c r="I5" s="29">
        <v>185.1</v>
      </c>
      <c r="J5" s="29"/>
      <c r="K5" s="121"/>
      <c r="L5" s="121"/>
      <c r="M5" s="121">
        <v>3225040.52</v>
      </c>
      <c r="N5" s="121">
        <v>2646145.75</v>
      </c>
      <c r="O5" s="25"/>
      <c r="P5" s="16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</row>
    <row r="6" spans="1:38" s="16" customFormat="1" ht="31.5" customHeight="1" x14ac:dyDescent="0.25">
      <c r="A6" s="33">
        <v>2</v>
      </c>
      <c r="B6" s="87" t="s">
        <v>1483</v>
      </c>
      <c r="C6" s="87" t="s">
        <v>1482</v>
      </c>
      <c r="D6" s="87" t="s">
        <v>1770</v>
      </c>
      <c r="E6" s="87" t="s">
        <v>1776</v>
      </c>
      <c r="F6" s="189">
        <v>2</v>
      </c>
      <c r="G6" s="198" t="s">
        <v>274</v>
      </c>
      <c r="H6" s="29">
        <v>1989</v>
      </c>
      <c r="I6" s="29">
        <v>57.5</v>
      </c>
      <c r="J6" s="29"/>
      <c r="K6" s="121"/>
      <c r="L6" s="121"/>
      <c r="M6" s="121">
        <v>1001835.92</v>
      </c>
      <c r="N6" s="121">
        <v>822006.3</v>
      </c>
      <c r="O6" s="25"/>
      <c r="P6" s="166"/>
      <c r="Q6" s="181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s="16" customFormat="1" ht="31.5" customHeight="1" x14ac:dyDescent="0.25">
      <c r="A7" s="33">
        <v>3</v>
      </c>
      <c r="B7" s="87" t="s">
        <v>1484</v>
      </c>
      <c r="C7" s="87" t="s">
        <v>1482</v>
      </c>
      <c r="D7" s="87" t="s">
        <v>1770</v>
      </c>
      <c r="E7" s="87" t="s">
        <v>1776</v>
      </c>
      <c r="F7" s="189">
        <v>2</v>
      </c>
      <c r="G7" s="198" t="s">
        <v>2025</v>
      </c>
      <c r="H7" s="29">
        <v>1989</v>
      </c>
      <c r="I7" s="29">
        <v>25.7</v>
      </c>
      <c r="J7" s="29"/>
      <c r="K7" s="121"/>
      <c r="L7" s="121"/>
      <c r="M7" s="121">
        <v>447777.1</v>
      </c>
      <c r="N7" s="121">
        <v>367401.11</v>
      </c>
      <c r="O7" s="77"/>
      <c r="P7" s="16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</row>
    <row r="8" spans="1:38" s="16" customFormat="1" ht="31.5" customHeight="1" x14ac:dyDescent="0.25">
      <c r="A8" s="33">
        <v>4</v>
      </c>
      <c r="B8" s="87" t="s">
        <v>1485</v>
      </c>
      <c r="C8" s="87" t="s">
        <v>1482</v>
      </c>
      <c r="D8" s="87" t="s">
        <v>1770</v>
      </c>
      <c r="E8" s="87" t="s">
        <v>1776</v>
      </c>
      <c r="F8" s="189">
        <v>2</v>
      </c>
      <c r="G8" s="198" t="s">
        <v>2026</v>
      </c>
      <c r="H8" s="29">
        <v>1989</v>
      </c>
      <c r="I8" s="29">
        <v>168</v>
      </c>
      <c r="J8" s="29"/>
      <c r="K8" s="121"/>
      <c r="L8" s="121"/>
      <c r="M8" s="121">
        <v>2927103.23</v>
      </c>
      <c r="N8" s="121">
        <v>2401688.2000000002</v>
      </c>
      <c r="O8" s="77"/>
      <c r="P8" s="16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38" s="16" customFormat="1" ht="31.5" customHeight="1" x14ac:dyDescent="0.25">
      <c r="A9" s="33">
        <v>5</v>
      </c>
      <c r="B9" s="87" t="s">
        <v>591</v>
      </c>
      <c r="C9" s="87" t="s">
        <v>1482</v>
      </c>
      <c r="D9" s="87" t="s">
        <v>1770</v>
      </c>
      <c r="E9" s="87" t="s">
        <v>1776</v>
      </c>
      <c r="F9" s="189">
        <v>2</v>
      </c>
      <c r="G9" s="198" t="s">
        <v>2027</v>
      </c>
      <c r="H9" s="29">
        <v>1989</v>
      </c>
      <c r="I9" s="29">
        <v>38.200000000000003</v>
      </c>
      <c r="J9" s="29"/>
      <c r="K9" s="121"/>
      <c r="L9" s="121"/>
      <c r="M9" s="121">
        <v>665568</v>
      </c>
      <c r="N9" s="121">
        <v>546099</v>
      </c>
      <c r="O9" s="77"/>
      <c r="P9" s="16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38" s="16" customFormat="1" ht="141.75" customHeight="1" x14ac:dyDescent="0.25">
      <c r="A10" s="33">
        <v>6</v>
      </c>
      <c r="B10" s="87" t="s">
        <v>1481</v>
      </c>
      <c r="C10" s="87" t="s">
        <v>1486</v>
      </c>
      <c r="D10" s="87" t="s">
        <v>1770</v>
      </c>
      <c r="E10" s="87" t="s">
        <v>1776</v>
      </c>
      <c r="F10" s="189">
        <v>6</v>
      </c>
      <c r="G10" s="198" t="s">
        <v>1330</v>
      </c>
      <c r="H10" s="109">
        <v>1990</v>
      </c>
      <c r="I10" s="109">
        <f>132.9-56.3</f>
        <v>76.600000000000009</v>
      </c>
      <c r="J10" s="109" t="s">
        <v>1699</v>
      </c>
      <c r="K10" s="123">
        <v>1305999.27</v>
      </c>
      <c r="L10" s="123">
        <v>979499.45</v>
      </c>
      <c r="M10" s="123"/>
      <c r="N10" s="123"/>
      <c r="O10" s="13"/>
      <c r="P10" s="16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38" s="16" customFormat="1" ht="31.5" customHeight="1" x14ac:dyDescent="0.25">
      <c r="A11" s="33">
        <v>7</v>
      </c>
      <c r="B11" s="87" t="s">
        <v>1487</v>
      </c>
      <c r="C11" s="87" t="s">
        <v>1486</v>
      </c>
      <c r="D11" s="87" t="s">
        <v>1770</v>
      </c>
      <c r="E11" s="87" t="s">
        <v>1776</v>
      </c>
      <c r="F11" s="189">
        <v>6</v>
      </c>
      <c r="G11" s="200" t="s">
        <v>1488</v>
      </c>
      <c r="H11" s="23">
        <v>1990</v>
      </c>
      <c r="I11" s="23">
        <v>114.3</v>
      </c>
      <c r="J11" s="29"/>
      <c r="K11" s="121"/>
      <c r="L11" s="121"/>
      <c r="M11" s="113">
        <v>1305999.27</v>
      </c>
      <c r="N11" s="113">
        <v>1305999.27</v>
      </c>
      <c r="O11" s="62"/>
      <c r="P11" s="16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</row>
    <row r="12" spans="1:38" s="16" customFormat="1" ht="31.5" customHeight="1" x14ac:dyDescent="0.25">
      <c r="A12" s="33">
        <v>8</v>
      </c>
      <c r="B12" s="87" t="s">
        <v>1484</v>
      </c>
      <c r="C12" s="87" t="s">
        <v>1486</v>
      </c>
      <c r="D12" s="87" t="s">
        <v>1770</v>
      </c>
      <c r="E12" s="87" t="s">
        <v>1776</v>
      </c>
      <c r="F12" s="189">
        <v>6</v>
      </c>
      <c r="G12" s="200" t="s">
        <v>2028</v>
      </c>
      <c r="H12" s="23">
        <v>1990</v>
      </c>
      <c r="I12" s="26">
        <v>67.540000000000006</v>
      </c>
      <c r="J12" s="29"/>
      <c r="K12" s="121"/>
      <c r="L12" s="121"/>
      <c r="M12" s="121">
        <v>663710.99</v>
      </c>
      <c r="N12" s="121">
        <v>497783.24</v>
      </c>
      <c r="O12" s="62"/>
      <c r="P12" s="16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38" s="16" customFormat="1" ht="31.5" customHeight="1" x14ac:dyDescent="0.25">
      <c r="A13" s="33"/>
      <c r="B13" s="87" t="s">
        <v>1485</v>
      </c>
      <c r="C13" s="87" t="s">
        <v>1486</v>
      </c>
      <c r="D13" s="87" t="s">
        <v>1770</v>
      </c>
      <c r="E13" s="87" t="s">
        <v>1776</v>
      </c>
      <c r="F13" s="189">
        <v>6</v>
      </c>
      <c r="G13" s="200"/>
      <c r="H13" s="23">
        <v>1990</v>
      </c>
      <c r="I13" s="26">
        <v>15.8</v>
      </c>
      <c r="J13" s="29"/>
      <c r="K13" s="121"/>
      <c r="L13" s="121"/>
      <c r="M13" s="121"/>
      <c r="N13" s="121"/>
      <c r="O13" s="13"/>
      <c r="P13" s="16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8" s="16" customFormat="1" ht="31.5" customHeight="1" x14ac:dyDescent="0.25">
      <c r="A14" s="33">
        <v>9</v>
      </c>
      <c r="B14" s="87" t="s">
        <v>1489</v>
      </c>
      <c r="C14" s="87" t="s">
        <v>1490</v>
      </c>
      <c r="D14" s="87" t="s">
        <v>1770</v>
      </c>
      <c r="E14" s="87" t="s">
        <v>1776</v>
      </c>
      <c r="F14" s="189" t="s">
        <v>1861</v>
      </c>
      <c r="G14" s="200" t="s">
        <v>2029</v>
      </c>
      <c r="H14" s="23">
        <v>1972</v>
      </c>
      <c r="I14" s="23">
        <v>126.4</v>
      </c>
      <c r="J14" s="29"/>
      <c r="K14" s="121"/>
      <c r="L14" s="121"/>
      <c r="M14" s="113">
        <v>3998435.1</v>
      </c>
      <c r="N14" s="113">
        <v>3998435.1</v>
      </c>
      <c r="O14" s="21"/>
      <c r="P14" s="16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38" s="16" customFormat="1" ht="31.5" customHeight="1" x14ac:dyDescent="0.25">
      <c r="A15" s="33">
        <v>10</v>
      </c>
      <c r="B15" s="87" t="s">
        <v>1491</v>
      </c>
      <c r="C15" s="87" t="s">
        <v>1490</v>
      </c>
      <c r="D15" s="87" t="s">
        <v>1770</v>
      </c>
      <c r="E15" s="87" t="s">
        <v>1776</v>
      </c>
      <c r="F15" s="189" t="s">
        <v>1861</v>
      </c>
      <c r="G15" s="200" t="s">
        <v>2030</v>
      </c>
      <c r="H15" s="23">
        <v>1972</v>
      </c>
      <c r="I15" s="23">
        <v>6.5</v>
      </c>
      <c r="J15" s="29"/>
      <c r="K15" s="121"/>
      <c r="L15" s="121"/>
      <c r="M15" s="113">
        <v>205615.72</v>
      </c>
      <c r="N15" s="113">
        <v>205615.72</v>
      </c>
      <c r="O15" s="78" t="s">
        <v>1492</v>
      </c>
      <c r="P15" s="167">
        <v>2427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</row>
    <row r="16" spans="1:38" s="16" customFormat="1" ht="31.5" customHeight="1" x14ac:dyDescent="0.25">
      <c r="A16" s="33">
        <v>11</v>
      </c>
      <c r="B16" s="87" t="s">
        <v>1493</v>
      </c>
      <c r="C16" s="87" t="s">
        <v>1490</v>
      </c>
      <c r="D16" s="87" t="s">
        <v>1770</v>
      </c>
      <c r="E16" s="87" t="s">
        <v>1776</v>
      </c>
      <c r="F16" s="189" t="s">
        <v>1861</v>
      </c>
      <c r="G16" s="200" t="s">
        <v>2031</v>
      </c>
      <c r="H16" s="23">
        <v>1972</v>
      </c>
      <c r="I16" s="23">
        <v>16.2</v>
      </c>
      <c r="J16" s="29"/>
      <c r="K16" s="121"/>
      <c r="L16" s="121"/>
      <c r="M16" s="113">
        <v>478193.99</v>
      </c>
      <c r="N16" s="113">
        <v>478193.99</v>
      </c>
      <c r="O16" s="79" t="s">
        <v>1494</v>
      </c>
      <c r="P16" s="16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38" s="16" customFormat="1" ht="31.5" customHeight="1" x14ac:dyDescent="0.25">
      <c r="A17" s="33">
        <v>12</v>
      </c>
      <c r="B17" s="87" t="s">
        <v>1495</v>
      </c>
      <c r="C17" s="87" t="s">
        <v>1490</v>
      </c>
      <c r="D17" s="87" t="s">
        <v>1770</v>
      </c>
      <c r="E17" s="87" t="s">
        <v>1776</v>
      </c>
      <c r="F17" s="189" t="s">
        <v>1861</v>
      </c>
      <c r="G17" s="200" t="s">
        <v>2032</v>
      </c>
      <c r="H17" s="23">
        <v>1972</v>
      </c>
      <c r="I17" s="23">
        <v>50.9</v>
      </c>
      <c r="J17" s="29"/>
      <c r="K17" s="121"/>
      <c r="L17" s="121"/>
      <c r="M17" s="113">
        <v>1502473.71</v>
      </c>
      <c r="N17" s="113">
        <v>1502473.71</v>
      </c>
      <c r="O17" s="21"/>
      <c r="P17" s="16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</row>
    <row r="18" spans="1:38" s="16" customFormat="1" ht="31.5" customHeight="1" x14ac:dyDescent="0.25">
      <c r="A18" s="33">
        <v>13</v>
      </c>
      <c r="B18" s="87" t="s">
        <v>1496</v>
      </c>
      <c r="C18" s="87" t="s">
        <v>1490</v>
      </c>
      <c r="D18" s="87" t="s">
        <v>1770</v>
      </c>
      <c r="E18" s="87" t="s">
        <v>1776</v>
      </c>
      <c r="F18" s="189" t="s">
        <v>1861</v>
      </c>
      <c r="G18" s="200" t="s">
        <v>2033</v>
      </c>
      <c r="H18" s="23">
        <v>1972</v>
      </c>
      <c r="I18" s="23">
        <v>6.5</v>
      </c>
      <c r="J18" s="29"/>
      <c r="K18" s="121"/>
      <c r="L18" s="121"/>
      <c r="M18" s="113">
        <v>191867.96</v>
      </c>
      <c r="N18" s="114">
        <v>191867.96</v>
      </c>
      <c r="O18" s="78">
        <v>194.4</v>
      </c>
      <c r="P18" s="16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  <row r="19" spans="1:38" s="16" customFormat="1" ht="31.5" customHeight="1" x14ac:dyDescent="0.25">
      <c r="A19" s="33">
        <v>14</v>
      </c>
      <c r="B19" s="87" t="s">
        <v>362</v>
      </c>
      <c r="C19" s="87" t="s">
        <v>1490</v>
      </c>
      <c r="D19" s="87" t="s">
        <v>1770</v>
      </c>
      <c r="E19" s="87" t="s">
        <v>1776</v>
      </c>
      <c r="F19" s="189" t="s">
        <v>1861</v>
      </c>
      <c r="G19" s="200" t="s">
        <v>2034</v>
      </c>
      <c r="H19" s="23">
        <v>1972</v>
      </c>
      <c r="I19" s="23">
        <v>84.2</v>
      </c>
      <c r="J19" s="29"/>
      <c r="K19" s="121"/>
      <c r="L19" s="121"/>
      <c r="M19" s="113">
        <v>2485428.02</v>
      </c>
      <c r="N19" s="113">
        <v>2485428.02</v>
      </c>
      <c r="O19" s="21"/>
      <c r="P19" s="168">
        <v>59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</row>
    <row r="20" spans="1:38" s="16" customFormat="1" ht="31.5" customHeight="1" x14ac:dyDescent="0.25">
      <c r="A20" s="33">
        <v>15</v>
      </c>
      <c r="B20" s="87" t="s">
        <v>363</v>
      </c>
      <c r="C20" s="87" t="s">
        <v>1490</v>
      </c>
      <c r="D20" s="87" t="s">
        <v>1770</v>
      </c>
      <c r="E20" s="87" t="s">
        <v>1776</v>
      </c>
      <c r="F20" s="189" t="s">
        <v>1861</v>
      </c>
      <c r="G20" s="200" t="s">
        <v>2035</v>
      </c>
      <c r="H20" s="23">
        <v>1972</v>
      </c>
      <c r="I20" s="23">
        <v>49.3</v>
      </c>
      <c r="J20" s="29"/>
      <c r="K20" s="121"/>
      <c r="L20" s="121"/>
      <c r="M20" s="113">
        <v>1455244.67</v>
      </c>
      <c r="N20" s="113">
        <v>1455244.67</v>
      </c>
      <c r="O20" s="21"/>
      <c r="P20" s="168">
        <v>59</v>
      </c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1:38" s="16" customFormat="1" ht="31.5" customHeight="1" x14ac:dyDescent="0.25">
      <c r="A21" s="33">
        <v>16</v>
      </c>
      <c r="B21" s="87" t="s">
        <v>364</v>
      </c>
      <c r="C21" s="87" t="s">
        <v>1490</v>
      </c>
      <c r="D21" s="87" t="s">
        <v>1770</v>
      </c>
      <c r="E21" s="87" t="s">
        <v>1776</v>
      </c>
      <c r="F21" s="189" t="s">
        <v>1861</v>
      </c>
      <c r="G21" s="200" t="s">
        <v>2036</v>
      </c>
      <c r="H21" s="23">
        <v>1972</v>
      </c>
      <c r="I21" s="23">
        <v>32</v>
      </c>
      <c r="J21" s="29"/>
      <c r="K21" s="121"/>
      <c r="L21" s="121"/>
      <c r="M21" s="113">
        <v>1012262.05</v>
      </c>
      <c r="N21" s="113">
        <v>1012262.05</v>
      </c>
      <c r="O21" s="21"/>
      <c r="P21" s="168">
        <v>59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1:38" s="16" customFormat="1" ht="31.5" customHeight="1" x14ac:dyDescent="0.25">
      <c r="A22" s="33">
        <v>17</v>
      </c>
      <c r="B22" s="87" t="s">
        <v>365</v>
      </c>
      <c r="C22" s="87" t="s">
        <v>1490</v>
      </c>
      <c r="D22" s="87" t="s">
        <v>1770</v>
      </c>
      <c r="E22" s="87" t="s">
        <v>1776</v>
      </c>
      <c r="F22" s="189" t="s">
        <v>1861</v>
      </c>
      <c r="G22" s="200" t="s">
        <v>2037</v>
      </c>
      <c r="H22" s="23">
        <v>1972</v>
      </c>
      <c r="I22" s="23">
        <v>18.100000000000001</v>
      </c>
      <c r="J22" s="29"/>
      <c r="K22" s="121"/>
      <c r="L22" s="121"/>
      <c r="M22" s="113">
        <v>534278.47</v>
      </c>
      <c r="N22" s="113">
        <v>534278.47</v>
      </c>
      <c r="O22" s="21"/>
      <c r="P22" s="168">
        <v>59</v>
      </c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1:38" s="16" customFormat="1" ht="31.5" customHeight="1" x14ac:dyDescent="0.25">
      <c r="A23" s="33">
        <v>18</v>
      </c>
      <c r="B23" s="87" t="s">
        <v>366</v>
      </c>
      <c r="C23" s="87" t="s">
        <v>1490</v>
      </c>
      <c r="D23" s="87" t="s">
        <v>1770</v>
      </c>
      <c r="E23" s="87" t="s">
        <v>1776</v>
      </c>
      <c r="F23" s="189" t="s">
        <v>1861</v>
      </c>
      <c r="G23" s="200" t="s">
        <v>2038</v>
      </c>
      <c r="H23" s="23">
        <v>1972</v>
      </c>
      <c r="I23" s="23">
        <v>120.2</v>
      </c>
      <c r="J23" s="29"/>
      <c r="K23" s="121"/>
      <c r="L23" s="121"/>
      <c r="M23" s="113">
        <v>3548081.33</v>
      </c>
      <c r="N23" s="113">
        <v>3548081.33</v>
      </c>
      <c r="O23" s="21"/>
      <c r="P23" s="169">
        <v>59</v>
      </c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1:38" s="16" customFormat="1" ht="31.5" customHeight="1" x14ac:dyDescent="0.25">
      <c r="A24" s="33">
        <v>19</v>
      </c>
      <c r="B24" s="87" t="s">
        <v>367</v>
      </c>
      <c r="C24" s="87" t="s">
        <v>1490</v>
      </c>
      <c r="D24" s="87" t="s">
        <v>1770</v>
      </c>
      <c r="E24" s="87" t="s">
        <v>1776</v>
      </c>
      <c r="F24" s="189" t="s">
        <v>1861</v>
      </c>
      <c r="G24" s="200" t="s">
        <v>2039</v>
      </c>
      <c r="H24" s="23">
        <v>1972</v>
      </c>
      <c r="I24" s="26" t="s">
        <v>1761</v>
      </c>
      <c r="J24" s="29"/>
      <c r="K24" s="121"/>
      <c r="L24" s="121"/>
      <c r="M24" s="113">
        <v>3362608</v>
      </c>
      <c r="N24" s="113">
        <v>3362608</v>
      </c>
      <c r="O24" s="21"/>
      <c r="P24" s="170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</row>
    <row r="25" spans="1:38" s="16" customFormat="1" ht="31.5" customHeight="1" x14ac:dyDescent="0.25">
      <c r="A25" s="33">
        <v>20</v>
      </c>
      <c r="B25" s="87" t="s">
        <v>368</v>
      </c>
      <c r="C25" s="87" t="s">
        <v>1490</v>
      </c>
      <c r="D25" s="87" t="s">
        <v>1770</v>
      </c>
      <c r="E25" s="87" t="s">
        <v>1776</v>
      </c>
      <c r="F25" s="189" t="s">
        <v>1861</v>
      </c>
      <c r="G25" s="200" t="s">
        <v>2040</v>
      </c>
      <c r="H25" s="23">
        <v>1972</v>
      </c>
      <c r="I25" s="23">
        <v>15.7</v>
      </c>
      <c r="J25" s="29"/>
      <c r="K25" s="121"/>
      <c r="L25" s="121"/>
      <c r="M25" s="113">
        <v>496641.07</v>
      </c>
      <c r="N25" s="113">
        <v>496641.07</v>
      </c>
      <c r="O25" s="21"/>
      <c r="P25" s="169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s="16" customFormat="1" ht="31.5" customHeight="1" x14ac:dyDescent="0.25">
      <c r="A26" s="33">
        <v>21</v>
      </c>
      <c r="B26" s="87" t="s">
        <v>369</v>
      </c>
      <c r="C26" s="87" t="s">
        <v>1490</v>
      </c>
      <c r="D26" s="87" t="s">
        <v>1770</v>
      </c>
      <c r="E26" s="87" t="s">
        <v>1776</v>
      </c>
      <c r="F26" s="189" t="s">
        <v>1861</v>
      </c>
      <c r="G26" s="200" t="s">
        <v>2041</v>
      </c>
      <c r="H26" s="23">
        <v>1972</v>
      </c>
      <c r="I26" s="23">
        <v>44.7</v>
      </c>
      <c r="J26" s="29"/>
      <c r="K26" s="121"/>
      <c r="L26" s="121"/>
      <c r="M26" s="113">
        <v>1319461.19</v>
      </c>
      <c r="N26" s="113">
        <v>1319461.19</v>
      </c>
      <c r="O26" s="21"/>
      <c r="P26" s="171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s="16" customFormat="1" ht="31.5" customHeight="1" x14ac:dyDescent="0.25">
      <c r="A27" s="33">
        <v>22</v>
      </c>
      <c r="B27" s="87" t="s">
        <v>370</v>
      </c>
      <c r="C27" s="87" t="s">
        <v>1490</v>
      </c>
      <c r="D27" s="87" t="s">
        <v>1770</v>
      </c>
      <c r="E27" s="87" t="s">
        <v>1776</v>
      </c>
      <c r="F27" s="189" t="s">
        <v>1861</v>
      </c>
      <c r="G27" s="200" t="s">
        <v>2042</v>
      </c>
      <c r="H27" s="23">
        <v>1972</v>
      </c>
      <c r="I27" s="23">
        <v>187.9</v>
      </c>
      <c r="J27" s="29"/>
      <c r="K27" s="121"/>
      <c r="L27" s="121"/>
      <c r="M27" s="113">
        <v>5546459.9299999997</v>
      </c>
      <c r="N27" s="113">
        <v>5546459.9299999997</v>
      </c>
      <c r="O27" s="21"/>
      <c r="P27" s="169" t="s">
        <v>371</v>
      </c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38" s="16" customFormat="1" ht="31.5" customHeight="1" x14ac:dyDescent="0.25">
      <c r="A28" s="33">
        <v>23</v>
      </c>
      <c r="B28" s="87" t="s">
        <v>1481</v>
      </c>
      <c r="C28" s="87" t="s">
        <v>372</v>
      </c>
      <c r="D28" s="87" t="s">
        <v>1770</v>
      </c>
      <c r="E28" s="87" t="s">
        <v>1776</v>
      </c>
      <c r="F28" s="189">
        <v>12</v>
      </c>
      <c r="G28" s="200" t="s">
        <v>1424</v>
      </c>
      <c r="H28" s="23">
        <v>1962</v>
      </c>
      <c r="I28" s="23">
        <v>85</v>
      </c>
      <c r="J28" s="27" t="s">
        <v>1700</v>
      </c>
      <c r="K28" s="114">
        <v>1549025.79</v>
      </c>
      <c r="L28" s="114">
        <v>867609.34</v>
      </c>
      <c r="M28" s="114"/>
      <c r="N28" s="114"/>
      <c r="O28" s="25"/>
      <c r="P28" s="171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1:38" s="16" customFormat="1" ht="31.5" customHeight="1" x14ac:dyDescent="0.25">
      <c r="A29" s="33">
        <v>24</v>
      </c>
      <c r="B29" s="87" t="s">
        <v>373</v>
      </c>
      <c r="C29" s="87" t="s">
        <v>372</v>
      </c>
      <c r="D29" s="87" t="s">
        <v>1770</v>
      </c>
      <c r="E29" s="87" t="s">
        <v>1776</v>
      </c>
      <c r="F29" s="189">
        <v>12</v>
      </c>
      <c r="G29" s="200" t="s">
        <v>1427</v>
      </c>
      <c r="H29" s="23">
        <v>1962</v>
      </c>
      <c r="I29" s="23">
        <v>88.5</v>
      </c>
      <c r="J29" s="27" t="s">
        <v>1701</v>
      </c>
      <c r="K29" s="114">
        <v>1492795.66</v>
      </c>
      <c r="L29" s="114">
        <v>836114.85</v>
      </c>
      <c r="M29" s="114"/>
      <c r="N29" s="114"/>
      <c r="O29" s="25"/>
      <c r="P29" s="171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</row>
    <row r="30" spans="1:38" s="16" customFormat="1" ht="31.5" customHeight="1" x14ac:dyDescent="0.25">
      <c r="A30" s="33">
        <v>25</v>
      </c>
      <c r="B30" s="87" t="s">
        <v>374</v>
      </c>
      <c r="C30" s="87" t="s">
        <v>372</v>
      </c>
      <c r="D30" s="87" t="s">
        <v>1770</v>
      </c>
      <c r="E30" s="87" t="s">
        <v>1776</v>
      </c>
      <c r="F30" s="189">
        <v>12</v>
      </c>
      <c r="G30" s="200" t="s">
        <v>1430</v>
      </c>
      <c r="H30" s="23">
        <v>1962</v>
      </c>
      <c r="I30" s="23">
        <v>88.7</v>
      </c>
      <c r="J30" s="27" t="s">
        <v>1702</v>
      </c>
      <c r="K30" s="114">
        <v>1601440.82</v>
      </c>
      <c r="L30" s="114">
        <v>896967</v>
      </c>
      <c r="M30" s="114"/>
      <c r="N30" s="114"/>
      <c r="O30" s="25"/>
      <c r="P30" s="171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1:38" s="16" customFormat="1" ht="31.5" customHeight="1" x14ac:dyDescent="0.25">
      <c r="A31" s="33">
        <v>26</v>
      </c>
      <c r="B31" s="87" t="s">
        <v>375</v>
      </c>
      <c r="C31" s="87" t="s">
        <v>1349</v>
      </c>
      <c r="D31" s="87" t="s">
        <v>1770</v>
      </c>
      <c r="E31" s="87" t="s">
        <v>1776</v>
      </c>
      <c r="F31" s="189">
        <v>12</v>
      </c>
      <c r="G31" s="200" t="s">
        <v>376</v>
      </c>
      <c r="H31" s="23">
        <v>1962</v>
      </c>
      <c r="I31" s="23">
        <v>94.5</v>
      </c>
      <c r="J31" s="27" t="s">
        <v>1703</v>
      </c>
      <c r="K31" s="67">
        <v>312150</v>
      </c>
      <c r="L31" s="67">
        <v>0</v>
      </c>
      <c r="M31" s="67"/>
      <c r="N31" s="67"/>
      <c r="O31" s="25" t="s">
        <v>377</v>
      </c>
      <c r="P31" s="169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</row>
    <row r="32" spans="1:38" s="16" customFormat="1" ht="31.5" customHeight="1" x14ac:dyDescent="0.25">
      <c r="A32" s="33">
        <v>27</v>
      </c>
      <c r="B32" s="87" t="s">
        <v>378</v>
      </c>
      <c r="C32" s="87" t="s">
        <v>1349</v>
      </c>
      <c r="D32" s="87" t="s">
        <v>1770</v>
      </c>
      <c r="E32" s="87" t="s">
        <v>1776</v>
      </c>
      <c r="F32" s="189">
        <v>12</v>
      </c>
      <c r="G32" s="200" t="s">
        <v>1478</v>
      </c>
      <c r="H32" s="23">
        <v>1962</v>
      </c>
      <c r="I32" s="23">
        <v>181</v>
      </c>
      <c r="J32" s="27" t="s">
        <v>379</v>
      </c>
      <c r="K32" s="127"/>
      <c r="L32" s="127"/>
      <c r="M32" s="67">
        <v>1913590.82</v>
      </c>
      <c r="N32" s="114">
        <v>896967</v>
      </c>
      <c r="O32" s="25" t="s">
        <v>380</v>
      </c>
      <c r="P32" s="169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1:38" s="16" customFormat="1" ht="31.5" customHeight="1" x14ac:dyDescent="0.25">
      <c r="A33" s="33">
        <v>28</v>
      </c>
      <c r="B33" s="87" t="s">
        <v>381</v>
      </c>
      <c r="C33" s="87" t="s">
        <v>1349</v>
      </c>
      <c r="D33" s="87" t="s">
        <v>1770</v>
      </c>
      <c r="E33" s="87" t="s">
        <v>1776</v>
      </c>
      <c r="F33" s="189">
        <v>12</v>
      </c>
      <c r="G33" s="200" t="s">
        <v>2043</v>
      </c>
      <c r="H33" s="23">
        <v>1962</v>
      </c>
      <c r="I33" s="23">
        <v>33.200000000000003</v>
      </c>
      <c r="J33" s="27"/>
      <c r="K33" s="127"/>
      <c r="L33" s="127"/>
      <c r="M33" s="67">
        <v>16099.7</v>
      </c>
      <c r="N33" s="114">
        <v>0</v>
      </c>
      <c r="O33" s="32" t="s">
        <v>382</v>
      </c>
      <c r="P33" s="172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1:38" s="16" customFormat="1" ht="31.5" customHeight="1" x14ac:dyDescent="0.25">
      <c r="A34" s="33">
        <v>29</v>
      </c>
      <c r="B34" s="87" t="s">
        <v>383</v>
      </c>
      <c r="C34" s="87" t="s">
        <v>1500</v>
      </c>
      <c r="D34" s="87" t="s">
        <v>1770</v>
      </c>
      <c r="E34" s="87" t="s">
        <v>1776</v>
      </c>
      <c r="F34" s="189">
        <v>15</v>
      </c>
      <c r="G34" s="200" t="s">
        <v>1501</v>
      </c>
      <c r="H34" s="23">
        <v>1971</v>
      </c>
      <c r="I34" s="23">
        <v>136.4</v>
      </c>
      <c r="J34" s="27" t="s">
        <v>1704</v>
      </c>
      <c r="K34" s="114">
        <v>82383.39</v>
      </c>
      <c r="L34" s="114">
        <v>57668.38</v>
      </c>
      <c r="M34" s="114"/>
      <c r="N34" s="114"/>
      <c r="O34" s="25"/>
      <c r="P34" s="173">
        <v>58</v>
      </c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</row>
    <row r="35" spans="1:38" s="16" customFormat="1" ht="31.5" customHeight="1" x14ac:dyDescent="0.25">
      <c r="A35" s="33">
        <v>30</v>
      </c>
      <c r="B35" s="87" t="s">
        <v>1502</v>
      </c>
      <c r="C35" s="87" t="s">
        <v>1500</v>
      </c>
      <c r="D35" s="87" t="s">
        <v>1770</v>
      </c>
      <c r="E35" s="87" t="s">
        <v>1776</v>
      </c>
      <c r="F35" s="189">
        <v>15</v>
      </c>
      <c r="G35" s="200" t="s">
        <v>1503</v>
      </c>
      <c r="H35" s="23">
        <v>1971</v>
      </c>
      <c r="I35" s="23">
        <v>47</v>
      </c>
      <c r="J35" s="27"/>
      <c r="K35" s="127"/>
      <c r="L35" s="127"/>
      <c r="M35" s="114">
        <v>26999.919999999998</v>
      </c>
      <c r="N35" s="114">
        <v>26999.919999999998</v>
      </c>
      <c r="O35" s="25"/>
      <c r="P35" s="173">
        <v>58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</row>
    <row r="36" spans="1:38" s="16" customFormat="1" ht="31.5" customHeight="1" x14ac:dyDescent="0.25">
      <c r="A36" s="33">
        <v>31</v>
      </c>
      <c r="B36" s="87" t="s">
        <v>1504</v>
      </c>
      <c r="C36" s="87" t="s">
        <v>1500</v>
      </c>
      <c r="D36" s="87" t="s">
        <v>1770</v>
      </c>
      <c r="E36" s="87" t="s">
        <v>1776</v>
      </c>
      <c r="F36" s="189">
        <v>15</v>
      </c>
      <c r="G36" s="200" t="s">
        <v>1505</v>
      </c>
      <c r="H36" s="23">
        <v>1971</v>
      </c>
      <c r="I36" s="23">
        <v>91.3</v>
      </c>
      <c r="J36" s="27" t="s">
        <v>1506</v>
      </c>
      <c r="K36" s="127"/>
      <c r="L36" s="127"/>
      <c r="M36" s="113">
        <v>1190754</v>
      </c>
      <c r="N36" s="113">
        <v>714452.4</v>
      </c>
      <c r="O36" s="25"/>
      <c r="P36" s="173">
        <v>58</v>
      </c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1:38" s="16" customFormat="1" ht="31.5" customHeight="1" x14ac:dyDescent="0.25">
      <c r="A37" s="33">
        <v>32</v>
      </c>
      <c r="B37" s="87" t="s">
        <v>1507</v>
      </c>
      <c r="C37" s="87" t="s">
        <v>1500</v>
      </c>
      <c r="D37" s="87" t="s">
        <v>1770</v>
      </c>
      <c r="E37" s="87" t="s">
        <v>1776</v>
      </c>
      <c r="F37" s="189">
        <v>15</v>
      </c>
      <c r="G37" s="200" t="s">
        <v>1508</v>
      </c>
      <c r="H37" s="23">
        <v>1971</v>
      </c>
      <c r="I37" s="23">
        <v>101.9</v>
      </c>
      <c r="J37" s="27" t="s">
        <v>1762</v>
      </c>
      <c r="K37" s="127"/>
      <c r="L37" s="127"/>
      <c r="M37" s="113">
        <v>1190754</v>
      </c>
      <c r="N37" s="113">
        <v>714452.4</v>
      </c>
      <c r="O37" s="25"/>
      <c r="P37" s="174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1:38" s="16" customFormat="1" ht="31.5" customHeight="1" x14ac:dyDescent="0.25">
      <c r="A38" s="33">
        <v>33</v>
      </c>
      <c r="B38" s="82" t="s">
        <v>1509</v>
      </c>
      <c r="C38" s="82" t="s">
        <v>583</v>
      </c>
      <c r="D38" s="87" t="s">
        <v>1770</v>
      </c>
      <c r="E38" s="87" t="s">
        <v>1776</v>
      </c>
      <c r="F38" s="189">
        <v>15</v>
      </c>
      <c r="G38" s="200" t="s">
        <v>584</v>
      </c>
      <c r="H38" s="23">
        <v>1971</v>
      </c>
      <c r="I38" s="249">
        <v>193.3</v>
      </c>
      <c r="J38" s="29" t="s">
        <v>1336</v>
      </c>
      <c r="K38" s="155"/>
      <c r="L38" s="155"/>
      <c r="M38" s="123">
        <v>111044.36</v>
      </c>
      <c r="N38" s="123">
        <v>111044.36</v>
      </c>
      <c r="O38" s="80"/>
      <c r="P38" s="174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1:38" s="16" customFormat="1" ht="31.5" customHeight="1" x14ac:dyDescent="0.25">
      <c r="A39" s="33">
        <v>34</v>
      </c>
      <c r="B39" s="87" t="s">
        <v>1481</v>
      </c>
      <c r="C39" s="87" t="s">
        <v>585</v>
      </c>
      <c r="D39" s="87" t="s">
        <v>1770</v>
      </c>
      <c r="E39" s="87" t="s">
        <v>1776</v>
      </c>
      <c r="F39" s="189">
        <v>16</v>
      </c>
      <c r="G39" s="200" t="s">
        <v>586</v>
      </c>
      <c r="H39" s="23">
        <v>1956</v>
      </c>
      <c r="I39" s="23">
        <v>69.2</v>
      </c>
      <c r="J39" s="27" t="s">
        <v>1705</v>
      </c>
      <c r="K39" s="113">
        <v>291349.01</v>
      </c>
      <c r="L39" s="113">
        <v>133930.82999999999</v>
      </c>
      <c r="M39" s="113"/>
      <c r="N39" s="113"/>
      <c r="O39" s="25"/>
      <c r="P39" s="169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s="16" customFormat="1" ht="31.5" customHeight="1" x14ac:dyDescent="0.25">
      <c r="A40" s="33">
        <v>35</v>
      </c>
      <c r="B40" s="87" t="s">
        <v>1481</v>
      </c>
      <c r="C40" s="87" t="s">
        <v>284</v>
      </c>
      <c r="D40" s="87" t="s">
        <v>1770</v>
      </c>
      <c r="E40" s="87" t="s">
        <v>1776</v>
      </c>
      <c r="F40" s="189" t="s">
        <v>1802</v>
      </c>
      <c r="G40" s="200" t="s">
        <v>1479</v>
      </c>
      <c r="H40" s="23">
        <v>1965</v>
      </c>
      <c r="I40" s="23">
        <v>28.2</v>
      </c>
      <c r="J40" s="27" t="s">
        <v>587</v>
      </c>
      <c r="K40" s="127"/>
      <c r="L40" s="127"/>
      <c r="M40" s="67">
        <v>6918</v>
      </c>
      <c r="N40" s="67">
        <v>1591</v>
      </c>
      <c r="O40" s="25"/>
      <c r="P40" s="169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</row>
    <row r="41" spans="1:38" s="16" customFormat="1" ht="31.5" customHeight="1" x14ac:dyDescent="0.25">
      <c r="A41" s="33">
        <v>36</v>
      </c>
      <c r="B41" s="87" t="s">
        <v>1483</v>
      </c>
      <c r="C41" s="87" t="s">
        <v>284</v>
      </c>
      <c r="D41" s="87" t="s">
        <v>1770</v>
      </c>
      <c r="E41" s="87" t="s">
        <v>1776</v>
      </c>
      <c r="F41" s="189" t="s">
        <v>1802</v>
      </c>
      <c r="G41" s="200" t="s">
        <v>1480</v>
      </c>
      <c r="H41" s="23">
        <v>1965</v>
      </c>
      <c r="I41" s="23">
        <v>87.3</v>
      </c>
      <c r="J41" s="27"/>
      <c r="K41" s="127"/>
      <c r="L41" s="127"/>
      <c r="M41" s="67">
        <v>21415</v>
      </c>
      <c r="N41" s="67">
        <v>4927</v>
      </c>
      <c r="O41" s="25"/>
      <c r="P41" s="169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s="16" customFormat="1" ht="31.5" customHeight="1" x14ac:dyDescent="0.25">
      <c r="A42" s="33">
        <v>37</v>
      </c>
      <c r="B42" s="87" t="s">
        <v>588</v>
      </c>
      <c r="C42" s="87" t="s">
        <v>284</v>
      </c>
      <c r="D42" s="87" t="s">
        <v>1770</v>
      </c>
      <c r="E42" s="87" t="s">
        <v>1776</v>
      </c>
      <c r="F42" s="189" t="s">
        <v>1802</v>
      </c>
      <c r="G42" s="200" t="s">
        <v>584</v>
      </c>
      <c r="H42" s="23">
        <v>1965</v>
      </c>
      <c r="I42" s="23">
        <v>227.5</v>
      </c>
      <c r="J42" s="27"/>
      <c r="K42" s="127"/>
      <c r="L42" s="127"/>
      <c r="M42" s="67">
        <v>55807</v>
      </c>
      <c r="N42" s="67">
        <v>12839</v>
      </c>
      <c r="O42" s="25"/>
      <c r="P42" s="171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1:38" s="16" customFormat="1" ht="31.5" customHeight="1" x14ac:dyDescent="0.25">
      <c r="A43" s="33">
        <v>38</v>
      </c>
      <c r="B43" s="87" t="s">
        <v>589</v>
      </c>
      <c r="C43" s="87" t="s">
        <v>284</v>
      </c>
      <c r="D43" s="87" t="s">
        <v>1770</v>
      </c>
      <c r="E43" s="87" t="s">
        <v>1776</v>
      </c>
      <c r="F43" s="189" t="s">
        <v>1802</v>
      </c>
      <c r="G43" s="200" t="s">
        <v>584</v>
      </c>
      <c r="H43" s="23">
        <v>1965</v>
      </c>
      <c r="I43" s="23">
        <v>37.9</v>
      </c>
      <c r="J43" s="27"/>
      <c r="K43" s="127"/>
      <c r="L43" s="127"/>
      <c r="M43" s="67">
        <v>9297</v>
      </c>
      <c r="N43" s="67">
        <v>21139</v>
      </c>
      <c r="O43" s="25"/>
      <c r="P43" s="171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s="16" customFormat="1" ht="31.5" customHeight="1" x14ac:dyDescent="0.25">
      <c r="A44" s="33">
        <v>39</v>
      </c>
      <c r="B44" s="87" t="s">
        <v>1485</v>
      </c>
      <c r="C44" s="87" t="s">
        <v>284</v>
      </c>
      <c r="D44" s="87" t="s">
        <v>1770</v>
      </c>
      <c r="E44" s="87" t="s">
        <v>1776</v>
      </c>
      <c r="F44" s="189" t="s">
        <v>1802</v>
      </c>
      <c r="G44" s="200" t="s">
        <v>590</v>
      </c>
      <c r="H44" s="23">
        <v>1965</v>
      </c>
      <c r="I44" s="23">
        <v>259.8</v>
      </c>
      <c r="J44" s="27" t="s">
        <v>587</v>
      </c>
      <c r="K44" s="127"/>
      <c r="L44" s="127"/>
      <c r="M44" s="67">
        <v>64663</v>
      </c>
      <c r="N44" s="67">
        <v>14876</v>
      </c>
      <c r="O44" s="25"/>
      <c r="P44" s="171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1:38" s="16" customFormat="1" ht="31.5" customHeight="1" x14ac:dyDescent="0.25">
      <c r="A45" s="33">
        <v>40</v>
      </c>
      <c r="B45" s="87" t="s">
        <v>591</v>
      </c>
      <c r="C45" s="87" t="s">
        <v>284</v>
      </c>
      <c r="D45" s="87" t="s">
        <v>1770</v>
      </c>
      <c r="E45" s="87" t="s">
        <v>1776</v>
      </c>
      <c r="F45" s="189" t="s">
        <v>1802</v>
      </c>
      <c r="G45" s="200" t="s">
        <v>592</v>
      </c>
      <c r="H45" s="23">
        <v>1965</v>
      </c>
      <c r="I45" s="23">
        <v>47</v>
      </c>
      <c r="J45" s="27" t="s">
        <v>593</v>
      </c>
      <c r="K45" s="127"/>
      <c r="L45" s="127"/>
      <c r="M45" s="67">
        <v>11529</v>
      </c>
      <c r="N45" s="67">
        <v>2652</v>
      </c>
      <c r="O45" s="25"/>
      <c r="P45" s="171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</row>
    <row r="46" spans="1:38" s="16" customFormat="1" ht="31.5" customHeight="1" x14ac:dyDescent="0.25">
      <c r="A46" s="33">
        <v>41</v>
      </c>
      <c r="B46" s="87" t="s">
        <v>1481</v>
      </c>
      <c r="C46" s="87" t="s">
        <v>594</v>
      </c>
      <c r="D46" s="87" t="s">
        <v>1770</v>
      </c>
      <c r="E46" s="87" t="s">
        <v>1776</v>
      </c>
      <c r="F46" s="189" t="s">
        <v>1829</v>
      </c>
      <c r="G46" s="200" t="s">
        <v>1541</v>
      </c>
      <c r="H46" s="23">
        <v>1941</v>
      </c>
      <c r="I46" s="63">
        <v>54.3</v>
      </c>
      <c r="J46" s="27" t="s">
        <v>1542</v>
      </c>
      <c r="K46" s="127"/>
      <c r="L46" s="127"/>
      <c r="M46" s="113">
        <v>161447.95000000001</v>
      </c>
      <c r="N46" s="113">
        <v>58121.26</v>
      </c>
      <c r="O46" s="62"/>
      <c r="P46" s="169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</row>
    <row r="47" spans="1:38" s="16" customFormat="1" ht="31.5" customHeight="1" x14ac:dyDescent="0.25">
      <c r="A47" s="33">
        <v>42</v>
      </c>
      <c r="B47" s="87" t="s">
        <v>1543</v>
      </c>
      <c r="C47" s="87" t="s">
        <v>1544</v>
      </c>
      <c r="D47" s="87" t="s">
        <v>1770</v>
      </c>
      <c r="E47" s="87" t="s">
        <v>1776</v>
      </c>
      <c r="F47" s="189" t="s">
        <v>1805</v>
      </c>
      <c r="G47" s="200" t="s">
        <v>1545</v>
      </c>
      <c r="H47" s="23">
        <v>1980</v>
      </c>
      <c r="I47" s="23">
        <v>13</v>
      </c>
      <c r="J47" s="27" t="s">
        <v>1706</v>
      </c>
      <c r="K47" s="113">
        <v>238866.34</v>
      </c>
      <c r="L47" s="113">
        <v>173735.45</v>
      </c>
      <c r="M47" s="113"/>
      <c r="N47" s="113"/>
      <c r="O47" s="25"/>
      <c r="P47" s="16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</row>
    <row r="48" spans="1:38" s="16" customFormat="1" ht="51" customHeight="1" x14ac:dyDescent="0.25">
      <c r="A48" s="33">
        <v>43</v>
      </c>
      <c r="B48" s="87" t="s">
        <v>1587</v>
      </c>
      <c r="C48" s="87" t="s">
        <v>1586</v>
      </c>
      <c r="D48" s="87" t="s">
        <v>1770</v>
      </c>
      <c r="E48" s="87" t="s">
        <v>1776</v>
      </c>
      <c r="F48" s="189" t="s">
        <v>1806</v>
      </c>
      <c r="G48" s="200" t="s">
        <v>1546</v>
      </c>
      <c r="H48" s="23">
        <v>1976</v>
      </c>
      <c r="I48" s="23">
        <v>40.9</v>
      </c>
      <c r="J48" s="27" t="s">
        <v>1707</v>
      </c>
      <c r="K48" s="67">
        <v>8906035.1300000008</v>
      </c>
      <c r="L48" s="67">
        <v>8906035.1300000008</v>
      </c>
      <c r="M48" s="67"/>
      <c r="N48" s="67"/>
      <c r="O48" s="25"/>
      <c r="P48" s="169" t="s">
        <v>1547</v>
      </c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s="16" customFormat="1" ht="31.5" customHeight="1" x14ac:dyDescent="0.25">
      <c r="A49" s="33">
        <v>44</v>
      </c>
      <c r="B49" s="87" t="s">
        <v>1548</v>
      </c>
      <c r="C49" s="87" t="s">
        <v>1549</v>
      </c>
      <c r="D49" s="87" t="s">
        <v>1770</v>
      </c>
      <c r="E49" s="87" t="s">
        <v>1776</v>
      </c>
      <c r="F49" s="189" t="s">
        <v>1832</v>
      </c>
      <c r="G49" s="200" t="s">
        <v>1550</v>
      </c>
      <c r="H49" s="23">
        <v>1956</v>
      </c>
      <c r="I49" s="23">
        <v>360.2</v>
      </c>
      <c r="J49" s="27" t="s">
        <v>1551</v>
      </c>
      <c r="K49" s="127"/>
      <c r="L49" s="127"/>
      <c r="M49" s="67">
        <v>3209072.22</v>
      </c>
      <c r="N49" s="67">
        <v>1379901.05</v>
      </c>
      <c r="O49" s="25" t="s">
        <v>1552</v>
      </c>
      <c r="P49" s="175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s="16" customFormat="1" ht="31.5" customHeight="1" x14ac:dyDescent="0.25">
      <c r="A50" s="33">
        <v>48</v>
      </c>
      <c r="B50" s="87" t="s">
        <v>1481</v>
      </c>
      <c r="C50" s="87" t="s">
        <v>447</v>
      </c>
      <c r="D50" s="87" t="s">
        <v>1770</v>
      </c>
      <c r="E50" s="87" t="s">
        <v>1776</v>
      </c>
      <c r="F50" s="189" t="s">
        <v>1835</v>
      </c>
      <c r="G50" s="200" t="s">
        <v>448</v>
      </c>
      <c r="H50" s="23">
        <v>1977</v>
      </c>
      <c r="I50" s="23">
        <v>54.7</v>
      </c>
      <c r="J50" s="27"/>
      <c r="K50" s="127"/>
      <c r="L50" s="127"/>
      <c r="M50" s="67">
        <v>21957</v>
      </c>
      <c r="N50" s="67">
        <v>13613.69</v>
      </c>
      <c r="O50" s="25"/>
      <c r="P50" s="169" t="s">
        <v>1553</v>
      </c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</row>
    <row r="51" spans="1:38" s="16" customFormat="1" ht="31.5" customHeight="1" x14ac:dyDescent="0.25">
      <c r="A51" s="33">
        <v>49</v>
      </c>
      <c r="B51" s="87" t="s">
        <v>1763</v>
      </c>
      <c r="C51" s="87" t="s">
        <v>447</v>
      </c>
      <c r="D51" s="87" t="s">
        <v>1770</v>
      </c>
      <c r="E51" s="87" t="s">
        <v>1776</v>
      </c>
      <c r="F51" s="189" t="s">
        <v>1835</v>
      </c>
      <c r="G51" s="200" t="s">
        <v>449</v>
      </c>
      <c r="H51" s="23">
        <v>1977</v>
      </c>
      <c r="I51" s="23">
        <v>327.7</v>
      </c>
      <c r="J51" s="27" t="s">
        <v>1708</v>
      </c>
      <c r="K51" s="67">
        <v>4198.3599999999997</v>
      </c>
      <c r="L51" s="67">
        <v>2602.98</v>
      </c>
      <c r="M51" s="67"/>
      <c r="N51" s="67"/>
      <c r="O51" s="25"/>
      <c r="P51" s="169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</row>
    <row r="52" spans="1:38" s="16" customFormat="1" ht="31.5" customHeight="1" x14ac:dyDescent="0.25">
      <c r="A52" s="33">
        <v>50</v>
      </c>
      <c r="B52" s="87" t="s">
        <v>1483</v>
      </c>
      <c r="C52" s="87" t="s">
        <v>447</v>
      </c>
      <c r="D52" s="87" t="s">
        <v>1770</v>
      </c>
      <c r="E52" s="87" t="s">
        <v>1776</v>
      </c>
      <c r="F52" s="189" t="s">
        <v>1835</v>
      </c>
      <c r="G52" s="200" t="s">
        <v>2044</v>
      </c>
      <c r="H52" s="23">
        <v>1977</v>
      </c>
      <c r="I52" s="23">
        <v>275.10000000000002</v>
      </c>
      <c r="J52" s="27"/>
      <c r="K52" s="127"/>
      <c r="L52" s="127"/>
      <c r="M52" s="67">
        <v>21957.57</v>
      </c>
      <c r="N52" s="67">
        <v>21957.57</v>
      </c>
      <c r="O52" s="25"/>
      <c r="P52" s="169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</row>
    <row r="53" spans="1:38" s="16" customFormat="1" ht="31.5" customHeight="1" x14ac:dyDescent="0.25">
      <c r="A53" s="33">
        <v>51</v>
      </c>
      <c r="B53" s="87" t="s">
        <v>1481</v>
      </c>
      <c r="C53" s="87" t="s">
        <v>450</v>
      </c>
      <c r="D53" s="87" t="s">
        <v>1770</v>
      </c>
      <c r="E53" s="87" t="s">
        <v>1776</v>
      </c>
      <c r="F53" s="189" t="s">
        <v>1836</v>
      </c>
      <c r="G53" s="200" t="s">
        <v>451</v>
      </c>
      <c r="H53" s="23">
        <v>1980</v>
      </c>
      <c r="I53" s="23">
        <v>79</v>
      </c>
      <c r="J53" s="27" t="s">
        <v>1709</v>
      </c>
      <c r="K53" s="113">
        <v>6901903.0700000003</v>
      </c>
      <c r="L53" s="113">
        <v>6901903.0700000003</v>
      </c>
      <c r="M53" s="113"/>
      <c r="N53" s="113"/>
      <c r="O53" s="25"/>
      <c r="P53" s="169" t="s">
        <v>1553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</row>
    <row r="54" spans="1:38" s="16" customFormat="1" ht="31.5" customHeight="1" x14ac:dyDescent="0.25">
      <c r="A54" s="33">
        <v>52</v>
      </c>
      <c r="B54" s="87" t="s">
        <v>1483</v>
      </c>
      <c r="C54" s="87" t="s">
        <v>450</v>
      </c>
      <c r="D54" s="87" t="s">
        <v>1770</v>
      </c>
      <c r="E54" s="87" t="s">
        <v>1776</v>
      </c>
      <c r="F54" s="189" t="s">
        <v>1836</v>
      </c>
      <c r="G54" s="200" t="s">
        <v>452</v>
      </c>
      <c r="H54" s="23">
        <v>1980</v>
      </c>
      <c r="I54" s="23">
        <v>259.2</v>
      </c>
      <c r="J54" s="27" t="s">
        <v>1710</v>
      </c>
      <c r="K54" s="113">
        <v>1713508.12</v>
      </c>
      <c r="L54" s="113">
        <v>908159.3</v>
      </c>
      <c r="M54" s="113"/>
      <c r="N54" s="113"/>
      <c r="O54" s="25"/>
      <c r="P54" s="169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s="16" customFormat="1" ht="31.5" customHeight="1" x14ac:dyDescent="0.25">
      <c r="A55" s="33">
        <v>53</v>
      </c>
      <c r="B55" s="87" t="s">
        <v>453</v>
      </c>
      <c r="C55" s="87" t="s">
        <v>454</v>
      </c>
      <c r="D55" s="87" t="s">
        <v>1770</v>
      </c>
      <c r="E55" s="87" t="s">
        <v>1776</v>
      </c>
      <c r="F55" s="189" t="s">
        <v>1837</v>
      </c>
      <c r="G55" s="200" t="s">
        <v>455</v>
      </c>
      <c r="H55" s="23">
        <v>1985</v>
      </c>
      <c r="I55" s="23">
        <v>74.099999999999994</v>
      </c>
      <c r="J55" s="27" t="s">
        <v>1711</v>
      </c>
      <c r="K55" s="67">
        <v>651898.79</v>
      </c>
      <c r="L55" s="67">
        <v>502744.34</v>
      </c>
      <c r="M55" s="67"/>
      <c r="N55" s="67"/>
      <c r="O55" s="62"/>
      <c r="P55" s="174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</row>
    <row r="56" spans="1:38" s="16" customFormat="1" ht="31.5" customHeight="1" x14ac:dyDescent="0.25">
      <c r="A56" s="33">
        <v>54</v>
      </c>
      <c r="B56" s="87" t="s">
        <v>1483</v>
      </c>
      <c r="C56" s="87" t="s">
        <v>454</v>
      </c>
      <c r="D56" s="87" t="s">
        <v>1770</v>
      </c>
      <c r="E56" s="87" t="s">
        <v>1776</v>
      </c>
      <c r="F56" s="189" t="s">
        <v>1837</v>
      </c>
      <c r="G56" s="200" t="s">
        <v>456</v>
      </c>
      <c r="H56" s="23">
        <v>1985</v>
      </c>
      <c r="I56" s="23">
        <v>10.1</v>
      </c>
      <c r="J56" s="27" t="s">
        <v>1712</v>
      </c>
      <c r="K56" s="67">
        <v>88855.3</v>
      </c>
      <c r="L56" s="67">
        <v>68525.210000000006</v>
      </c>
      <c r="M56" s="67"/>
      <c r="N56" s="67"/>
      <c r="O56" s="62"/>
      <c r="P56" s="174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</row>
    <row r="57" spans="1:38" s="16" customFormat="1" ht="31.5" customHeight="1" x14ac:dyDescent="0.25">
      <c r="A57" s="33">
        <v>55</v>
      </c>
      <c r="B57" s="87" t="s">
        <v>374</v>
      </c>
      <c r="C57" s="87" t="s">
        <v>454</v>
      </c>
      <c r="D57" s="87" t="s">
        <v>1770</v>
      </c>
      <c r="E57" s="87" t="s">
        <v>1776</v>
      </c>
      <c r="F57" s="189" t="s">
        <v>1837</v>
      </c>
      <c r="G57" s="200" t="s">
        <v>457</v>
      </c>
      <c r="H57" s="23">
        <v>1985</v>
      </c>
      <c r="I57" s="23">
        <v>10.1</v>
      </c>
      <c r="J57" s="27" t="s">
        <v>1713</v>
      </c>
      <c r="K57" s="67">
        <v>88855.3</v>
      </c>
      <c r="L57" s="67">
        <v>68525.210000000006</v>
      </c>
      <c r="M57" s="67"/>
      <c r="N57" s="67"/>
      <c r="O57" s="25"/>
      <c r="P57" s="174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</row>
    <row r="58" spans="1:38" s="16" customFormat="1" ht="31.5" customHeight="1" x14ac:dyDescent="0.25">
      <c r="A58" s="33">
        <v>56</v>
      </c>
      <c r="B58" s="87" t="s">
        <v>1485</v>
      </c>
      <c r="C58" s="87" t="s">
        <v>454</v>
      </c>
      <c r="D58" s="87" t="s">
        <v>1770</v>
      </c>
      <c r="E58" s="87" t="s">
        <v>1776</v>
      </c>
      <c r="F58" s="189" t="s">
        <v>1837</v>
      </c>
      <c r="G58" s="200" t="s">
        <v>1545</v>
      </c>
      <c r="H58" s="23">
        <v>1985</v>
      </c>
      <c r="I58" s="23">
        <v>287</v>
      </c>
      <c r="J58" s="27" t="s">
        <v>1714</v>
      </c>
      <c r="K58" s="67">
        <v>2524898.14</v>
      </c>
      <c r="L58" s="67">
        <v>2524898.14</v>
      </c>
      <c r="M58" s="67"/>
      <c r="N58" s="67"/>
      <c r="O58" s="25"/>
      <c r="P58" s="174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</row>
    <row r="59" spans="1:38" s="16" customFormat="1" ht="31.5" customHeight="1" x14ac:dyDescent="0.25">
      <c r="A59" s="33">
        <v>57</v>
      </c>
      <c r="B59" s="87" t="s">
        <v>591</v>
      </c>
      <c r="C59" s="87" t="s">
        <v>454</v>
      </c>
      <c r="D59" s="87" t="s">
        <v>1770</v>
      </c>
      <c r="E59" s="87" t="s">
        <v>1776</v>
      </c>
      <c r="F59" s="189" t="s">
        <v>1837</v>
      </c>
      <c r="G59" s="200" t="s">
        <v>458</v>
      </c>
      <c r="H59" s="23">
        <v>1985</v>
      </c>
      <c r="I59" s="23">
        <v>21</v>
      </c>
      <c r="J59" s="27" t="s">
        <v>1715</v>
      </c>
      <c r="K59" s="67">
        <v>184748.64</v>
      </c>
      <c r="L59" s="67">
        <v>142478.15</v>
      </c>
      <c r="M59" s="67"/>
      <c r="N59" s="67"/>
      <c r="O59" s="25" t="s">
        <v>459</v>
      </c>
      <c r="P59" s="174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s="16" customFormat="1" ht="31.5" customHeight="1" x14ac:dyDescent="0.25">
      <c r="A60" s="33">
        <v>58</v>
      </c>
      <c r="B60" s="87" t="s">
        <v>1481</v>
      </c>
      <c r="C60" s="87" t="s">
        <v>460</v>
      </c>
      <c r="D60" s="87" t="s">
        <v>1770</v>
      </c>
      <c r="E60" s="87" t="s">
        <v>1776</v>
      </c>
      <c r="F60" s="189" t="s">
        <v>1838</v>
      </c>
      <c r="G60" s="200" t="s">
        <v>1433</v>
      </c>
      <c r="H60" s="23">
        <v>1958</v>
      </c>
      <c r="I60" s="23">
        <v>51.5</v>
      </c>
      <c r="J60" s="27" t="s">
        <v>1716</v>
      </c>
      <c r="K60" s="67">
        <v>160170.59</v>
      </c>
      <c r="L60" s="67">
        <v>79097.94</v>
      </c>
      <c r="M60" s="67"/>
      <c r="N60" s="67"/>
      <c r="O60" s="25"/>
      <c r="P60" s="174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</row>
    <row r="61" spans="1:38" s="16" customFormat="1" ht="31.5" customHeight="1" x14ac:dyDescent="0.25">
      <c r="A61" s="33">
        <v>59</v>
      </c>
      <c r="B61" s="87" t="s">
        <v>1483</v>
      </c>
      <c r="C61" s="87" t="s">
        <v>460</v>
      </c>
      <c r="D61" s="87" t="s">
        <v>1770</v>
      </c>
      <c r="E61" s="87" t="s">
        <v>1776</v>
      </c>
      <c r="F61" s="189" t="s">
        <v>1838</v>
      </c>
      <c r="G61" s="200" t="s">
        <v>1436</v>
      </c>
      <c r="H61" s="23">
        <v>1958</v>
      </c>
      <c r="I61" s="23">
        <v>67.8</v>
      </c>
      <c r="J61" s="27" t="s">
        <v>1717</v>
      </c>
      <c r="K61" s="67">
        <v>212515.97</v>
      </c>
      <c r="L61" s="67">
        <v>104132.82</v>
      </c>
      <c r="M61" s="67"/>
      <c r="N61" s="67"/>
      <c r="O61" s="25" t="s">
        <v>461</v>
      </c>
      <c r="P61" s="174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</row>
    <row r="62" spans="1:38" s="16" customFormat="1" ht="31.5" customHeight="1" x14ac:dyDescent="0.25">
      <c r="A62" s="33">
        <v>60</v>
      </c>
      <c r="B62" s="87" t="s">
        <v>1481</v>
      </c>
      <c r="C62" s="87" t="s">
        <v>462</v>
      </c>
      <c r="D62" s="87" t="s">
        <v>1770</v>
      </c>
      <c r="E62" s="87" t="s">
        <v>1776</v>
      </c>
      <c r="F62" s="189" t="s">
        <v>1839</v>
      </c>
      <c r="G62" s="200" t="s">
        <v>463</v>
      </c>
      <c r="H62" s="23">
        <v>1974</v>
      </c>
      <c r="I62" s="23">
        <v>553.1</v>
      </c>
      <c r="J62" s="164" t="s">
        <v>1718</v>
      </c>
      <c r="K62" s="67">
        <v>3256279.04</v>
      </c>
      <c r="L62" s="67">
        <v>1000142.8</v>
      </c>
      <c r="M62" s="67"/>
      <c r="N62" s="67"/>
      <c r="O62" s="21"/>
      <c r="P62" s="174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</row>
    <row r="63" spans="1:38" s="16" customFormat="1" ht="31.5" customHeight="1" x14ac:dyDescent="0.25">
      <c r="A63" s="33">
        <v>61</v>
      </c>
      <c r="B63" s="87" t="s">
        <v>1481</v>
      </c>
      <c r="C63" s="87" t="s">
        <v>464</v>
      </c>
      <c r="D63" s="87" t="s">
        <v>1770</v>
      </c>
      <c r="E63" s="87" t="s">
        <v>1776</v>
      </c>
      <c r="F63" s="189" t="s">
        <v>1840</v>
      </c>
      <c r="G63" s="200" t="s">
        <v>2045</v>
      </c>
      <c r="H63" s="23">
        <v>1994</v>
      </c>
      <c r="I63" s="23">
        <v>196.1</v>
      </c>
      <c r="J63" s="164"/>
      <c r="K63" s="127"/>
      <c r="L63" s="127"/>
      <c r="M63" s="67">
        <v>74517.37</v>
      </c>
      <c r="N63" s="67">
        <v>74517.37</v>
      </c>
      <c r="O63" s="35" t="s">
        <v>465</v>
      </c>
      <c r="P63" s="174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</row>
    <row r="64" spans="1:38" s="16" customFormat="1" ht="31.5" customHeight="1" x14ac:dyDescent="0.25">
      <c r="A64" s="33">
        <v>62</v>
      </c>
      <c r="B64" s="87" t="s">
        <v>466</v>
      </c>
      <c r="C64" s="87" t="s">
        <v>467</v>
      </c>
      <c r="D64" s="87" t="s">
        <v>1770</v>
      </c>
      <c r="E64" s="87" t="s">
        <v>1777</v>
      </c>
      <c r="F64" s="189" t="s">
        <v>1809</v>
      </c>
      <c r="G64" s="200" t="s">
        <v>752</v>
      </c>
      <c r="H64" s="23">
        <v>1987</v>
      </c>
      <c r="I64" s="23">
        <v>597.79999999999995</v>
      </c>
      <c r="J64" s="27" t="s">
        <v>753</v>
      </c>
      <c r="K64" s="127"/>
      <c r="L64" s="127"/>
      <c r="M64" s="67">
        <v>8705573.25</v>
      </c>
      <c r="N64" s="67">
        <v>6790347.1399999997</v>
      </c>
      <c r="O64" s="21"/>
      <c r="P64" s="174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</row>
    <row r="65" spans="1:38" s="16" customFormat="1" ht="31.5" customHeight="1" x14ac:dyDescent="0.25">
      <c r="A65" s="33">
        <v>63</v>
      </c>
      <c r="B65" s="87" t="s">
        <v>754</v>
      </c>
      <c r="C65" s="87" t="s">
        <v>467</v>
      </c>
      <c r="D65" s="87" t="s">
        <v>1770</v>
      </c>
      <c r="E65" s="87" t="s">
        <v>1777</v>
      </c>
      <c r="F65" s="189" t="s">
        <v>1809</v>
      </c>
      <c r="G65" s="200" t="s">
        <v>2046</v>
      </c>
      <c r="H65" s="23">
        <v>1987</v>
      </c>
      <c r="I65" s="23">
        <v>346.8</v>
      </c>
      <c r="J65" s="27"/>
      <c r="K65" s="127"/>
      <c r="L65" s="127"/>
      <c r="M65" s="67">
        <v>4415457.5999999996</v>
      </c>
      <c r="N65" s="67">
        <v>3951786</v>
      </c>
      <c r="O65" s="21"/>
      <c r="P65" s="17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</row>
    <row r="66" spans="1:38" s="16" customFormat="1" ht="31.5" customHeight="1" x14ac:dyDescent="0.25">
      <c r="A66" s="33">
        <v>64</v>
      </c>
      <c r="B66" s="87" t="s">
        <v>653</v>
      </c>
      <c r="C66" s="87" t="s">
        <v>654</v>
      </c>
      <c r="D66" s="87" t="s">
        <v>1770</v>
      </c>
      <c r="E66" s="87" t="s">
        <v>1777</v>
      </c>
      <c r="F66" s="189" t="s">
        <v>1809</v>
      </c>
      <c r="G66" s="200" t="s">
        <v>655</v>
      </c>
      <c r="H66" s="23">
        <v>1987</v>
      </c>
      <c r="I66" s="23">
        <v>79.8</v>
      </c>
      <c r="J66" s="27" t="s">
        <v>1659</v>
      </c>
      <c r="K66" s="67">
        <v>1016038.52</v>
      </c>
      <c r="L66" s="67">
        <v>812627.83</v>
      </c>
      <c r="M66" s="67"/>
      <c r="N66" s="67"/>
      <c r="O66" s="62"/>
      <c r="P66" s="17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</row>
    <row r="67" spans="1:38" s="16" customFormat="1" ht="31.5" customHeight="1" x14ac:dyDescent="0.25">
      <c r="A67" s="33">
        <v>65</v>
      </c>
      <c r="B67" s="87" t="s">
        <v>656</v>
      </c>
      <c r="C67" s="87" t="s">
        <v>467</v>
      </c>
      <c r="D67" s="87" t="s">
        <v>1770</v>
      </c>
      <c r="E67" s="87" t="s">
        <v>1777</v>
      </c>
      <c r="F67" s="189" t="s">
        <v>1809</v>
      </c>
      <c r="G67" s="200" t="s">
        <v>657</v>
      </c>
      <c r="H67" s="23">
        <v>1987</v>
      </c>
      <c r="I67" s="23">
        <v>131.19999999999999</v>
      </c>
      <c r="J67" s="27" t="s">
        <v>658</v>
      </c>
      <c r="K67" s="127"/>
      <c r="L67" s="127"/>
      <c r="M67" s="67">
        <v>0</v>
      </c>
      <c r="N67" s="67">
        <v>0</v>
      </c>
      <c r="O67" s="21" t="s">
        <v>659</v>
      </c>
      <c r="P67" s="174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</row>
    <row r="68" spans="1:38" s="16" customFormat="1" ht="31.5" customHeight="1" x14ac:dyDescent="0.25">
      <c r="A68" s="33">
        <v>66</v>
      </c>
      <c r="B68" s="87" t="s">
        <v>660</v>
      </c>
      <c r="C68" s="87" t="s">
        <v>467</v>
      </c>
      <c r="D68" s="87" t="s">
        <v>1770</v>
      </c>
      <c r="E68" s="87" t="s">
        <v>1777</v>
      </c>
      <c r="F68" s="189" t="s">
        <v>1809</v>
      </c>
      <c r="G68" s="200" t="s">
        <v>2047</v>
      </c>
      <c r="H68" s="23">
        <v>1987</v>
      </c>
      <c r="I68" s="23">
        <v>53.4</v>
      </c>
      <c r="J68" s="27"/>
      <c r="K68" s="127"/>
      <c r="L68" s="127"/>
      <c r="M68" s="67">
        <v>602563.34</v>
      </c>
      <c r="N68" s="67">
        <v>469999.4</v>
      </c>
      <c r="O68" s="21" t="s">
        <v>661</v>
      </c>
      <c r="P68" s="170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</row>
    <row r="69" spans="1:38" s="16" customFormat="1" ht="31.5" customHeight="1" x14ac:dyDescent="0.25">
      <c r="A69" s="33">
        <v>68</v>
      </c>
      <c r="B69" s="87" t="s">
        <v>662</v>
      </c>
      <c r="C69" s="87" t="s">
        <v>467</v>
      </c>
      <c r="D69" s="87" t="s">
        <v>1770</v>
      </c>
      <c r="E69" s="87" t="s">
        <v>1777</v>
      </c>
      <c r="F69" s="189" t="s">
        <v>1809</v>
      </c>
      <c r="G69" s="200" t="s">
        <v>2048</v>
      </c>
      <c r="H69" s="23">
        <v>1987</v>
      </c>
      <c r="I69" s="23">
        <v>18.399999999999999</v>
      </c>
      <c r="J69" s="27"/>
      <c r="K69" s="127"/>
      <c r="L69" s="127"/>
      <c r="M69" s="67">
        <v>267953.40999999997</v>
      </c>
      <c r="N69" s="67">
        <v>209003.66</v>
      </c>
      <c r="O69" s="21" t="s">
        <v>663</v>
      </c>
      <c r="P69" s="170" t="s">
        <v>664</v>
      </c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</row>
    <row r="70" spans="1:38" s="16" customFormat="1" ht="31.5" customHeight="1" x14ac:dyDescent="0.25">
      <c r="A70" s="33">
        <v>69</v>
      </c>
      <c r="B70" s="87" t="s">
        <v>1481</v>
      </c>
      <c r="C70" s="87" t="s">
        <v>665</v>
      </c>
      <c r="D70" s="87" t="s">
        <v>1770</v>
      </c>
      <c r="E70" s="87" t="s">
        <v>1777</v>
      </c>
      <c r="F70" s="189" t="s">
        <v>1749</v>
      </c>
      <c r="G70" s="200" t="s">
        <v>2049</v>
      </c>
      <c r="H70" s="28">
        <v>1986</v>
      </c>
      <c r="I70" s="23">
        <v>522.9</v>
      </c>
      <c r="J70" s="31"/>
      <c r="K70" s="114"/>
      <c r="L70" s="114"/>
      <c r="M70" s="114">
        <v>2072621.68</v>
      </c>
      <c r="N70" s="114">
        <v>2072621.68</v>
      </c>
      <c r="O70" s="21"/>
      <c r="P70" s="170" t="s">
        <v>664</v>
      </c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</row>
    <row r="71" spans="1:38" s="16" customFormat="1" ht="31.5" customHeight="1" x14ac:dyDescent="0.25">
      <c r="A71" s="33">
        <v>70</v>
      </c>
      <c r="B71" s="87" t="s">
        <v>1483</v>
      </c>
      <c r="C71" s="87" t="s">
        <v>665</v>
      </c>
      <c r="D71" s="87" t="s">
        <v>1770</v>
      </c>
      <c r="E71" s="87" t="s">
        <v>1777</v>
      </c>
      <c r="F71" s="189" t="s">
        <v>1749</v>
      </c>
      <c r="G71" s="200" t="s">
        <v>2050</v>
      </c>
      <c r="H71" s="28">
        <v>1986</v>
      </c>
      <c r="I71" s="23">
        <v>200.1</v>
      </c>
      <c r="J71" s="27"/>
      <c r="K71" s="127"/>
      <c r="L71" s="127"/>
      <c r="M71" s="67">
        <v>793137.5</v>
      </c>
      <c r="N71" s="67">
        <v>793137.5</v>
      </c>
      <c r="O71" s="21"/>
      <c r="P71" s="170" t="s">
        <v>664</v>
      </c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</row>
    <row r="72" spans="1:38" s="16" customFormat="1" ht="31.5" customHeight="1" x14ac:dyDescent="0.25">
      <c r="A72" s="33">
        <v>71</v>
      </c>
      <c r="B72" s="87" t="s">
        <v>666</v>
      </c>
      <c r="C72" s="87" t="s">
        <v>667</v>
      </c>
      <c r="D72" s="87" t="s">
        <v>1770</v>
      </c>
      <c r="E72" s="87" t="s">
        <v>1777</v>
      </c>
      <c r="F72" s="189" t="s">
        <v>1742</v>
      </c>
      <c r="G72" s="200" t="s">
        <v>2051</v>
      </c>
      <c r="H72" s="23">
        <v>1978</v>
      </c>
      <c r="I72" s="23">
        <v>324.60000000000002</v>
      </c>
      <c r="J72" s="27" t="s">
        <v>1658</v>
      </c>
      <c r="K72" s="67">
        <v>76649.94</v>
      </c>
      <c r="L72" s="67">
        <v>54421.07</v>
      </c>
      <c r="M72" s="67"/>
      <c r="N72" s="67"/>
      <c r="O72" s="21"/>
      <c r="P72" s="174" t="s">
        <v>664</v>
      </c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</row>
    <row r="73" spans="1:38" s="16" customFormat="1" ht="31.5" customHeight="1" x14ac:dyDescent="0.25">
      <c r="A73" s="33">
        <v>72</v>
      </c>
      <c r="B73" s="87" t="s">
        <v>1481</v>
      </c>
      <c r="C73" s="87" t="s">
        <v>668</v>
      </c>
      <c r="D73" s="87" t="s">
        <v>1770</v>
      </c>
      <c r="E73" s="87" t="s">
        <v>1777</v>
      </c>
      <c r="F73" s="189" t="s">
        <v>1744</v>
      </c>
      <c r="G73" s="200" t="s">
        <v>669</v>
      </c>
      <c r="H73" s="23">
        <v>1980</v>
      </c>
      <c r="I73" s="23">
        <v>574.70000000000005</v>
      </c>
      <c r="J73" s="27" t="s">
        <v>1565</v>
      </c>
      <c r="K73" s="67">
        <v>4515349.09</v>
      </c>
      <c r="L73" s="67">
        <v>3223959.24</v>
      </c>
      <c r="M73" s="67"/>
      <c r="N73" s="67"/>
      <c r="O73" s="21"/>
      <c r="P73" s="174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</row>
    <row r="74" spans="1:38" s="16" customFormat="1" ht="31.5" customHeight="1" x14ac:dyDescent="0.25">
      <c r="A74" s="33">
        <v>73</v>
      </c>
      <c r="B74" s="87" t="s">
        <v>1481</v>
      </c>
      <c r="C74" s="87" t="s">
        <v>1764</v>
      </c>
      <c r="D74" s="87" t="s">
        <v>1770</v>
      </c>
      <c r="E74" s="87" t="s">
        <v>1777</v>
      </c>
      <c r="F74" s="189" t="s">
        <v>1801</v>
      </c>
      <c r="G74" s="200" t="s">
        <v>670</v>
      </c>
      <c r="H74" s="23">
        <v>1963</v>
      </c>
      <c r="I74" s="23">
        <v>95.3</v>
      </c>
      <c r="J74" s="27" t="s">
        <v>1719</v>
      </c>
      <c r="K74" s="67">
        <v>2944771.66</v>
      </c>
      <c r="L74" s="67">
        <v>2944771.66</v>
      </c>
      <c r="M74" s="67"/>
      <c r="N74" s="67"/>
      <c r="O74" s="21"/>
      <c r="P74" s="174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</row>
    <row r="75" spans="1:38" s="16" customFormat="1" ht="31.5" customHeight="1" x14ac:dyDescent="0.25">
      <c r="A75" s="33">
        <v>74</v>
      </c>
      <c r="B75" s="87" t="s">
        <v>1483</v>
      </c>
      <c r="C75" s="87" t="s">
        <v>1765</v>
      </c>
      <c r="D75" s="87" t="s">
        <v>1770</v>
      </c>
      <c r="E75" s="87" t="s">
        <v>1776</v>
      </c>
      <c r="F75" s="189" t="s">
        <v>1801</v>
      </c>
      <c r="G75" s="200" t="s">
        <v>671</v>
      </c>
      <c r="H75" s="23">
        <v>1963</v>
      </c>
      <c r="I75" s="23">
        <v>247.5</v>
      </c>
      <c r="J75" s="27"/>
      <c r="K75" s="127"/>
      <c r="L75" s="127"/>
      <c r="M75" s="67">
        <v>2630365.92</v>
      </c>
      <c r="N75" s="67">
        <v>1439238.01</v>
      </c>
      <c r="O75" s="21"/>
      <c r="P75" s="174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</row>
    <row r="76" spans="1:38" s="16" customFormat="1" ht="31.5" customHeight="1" x14ac:dyDescent="0.25">
      <c r="A76" s="33">
        <v>75</v>
      </c>
      <c r="B76" s="87" t="s">
        <v>1481</v>
      </c>
      <c r="C76" s="87" t="s">
        <v>672</v>
      </c>
      <c r="D76" s="87" t="s">
        <v>1770</v>
      </c>
      <c r="E76" s="87" t="s">
        <v>1777</v>
      </c>
      <c r="F76" s="189" t="s">
        <v>1857</v>
      </c>
      <c r="G76" s="200" t="s">
        <v>673</v>
      </c>
      <c r="H76" s="23">
        <v>1965</v>
      </c>
      <c r="I76" s="23">
        <v>150.19999999999999</v>
      </c>
      <c r="J76" s="27" t="s">
        <v>1720</v>
      </c>
      <c r="K76" s="67">
        <v>2987491.71</v>
      </c>
      <c r="L76" s="67">
        <v>1706015</v>
      </c>
      <c r="M76" s="67"/>
      <c r="N76" s="67"/>
      <c r="O76" s="21"/>
      <c r="P76" s="174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</row>
    <row r="77" spans="1:38" s="16" customFormat="1" ht="31.5" customHeight="1" x14ac:dyDescent="0.25">
      <c r="A77" s="33">
        <v>76</v>
      </c>
      <c r="B77" s="87" t="s">
        <v>1483</v>
      </c>
      <c r="C77" s="87" t="s">
        <v>672</v>
      </c>
      <c r="D77" s="87" t="s">
        <v>1770</v>
      </c>
      <c r="E77" s="87" t="s">
        <v>1777</v>
      </c>
      <c r="F77" s="189" t="s">
        <v>1857</v>
      </c>
      <c r="G77" s="200" t="s">
        <v>1350</v>
      </c>
      <c r="H77" s="23">
        <v>1965</v>
      </c>
      <c r="I77" s="23">
        <v>170.8</v>
      </c>
      <c r="J77" s="27" t="s">
        <v>1721</v>
      </c>
      <c r="K77" s="114">
        <v>482239.94</v>
      </c>
      <c r="L77" s="114">
        <v>256551.67999999999</v>
      </c>
      <c r="M77" s="114"/>
      <c r="N77" s="114"/>
      <c r="O77" s="62"/>
      <c r="P77" s="169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</row>
    <row r="78" spans="1:38" s="16" customFormat="1" ht="31.5" customHeight="1" x14ac:dyDescent="0.25">
      <c r="A78" s="33">
        <v>77</v>
      </c>
      <c r="B78" s="87" t="s">
        <v>374</v>
      </c>
      <c r="C78" s="87" t="s">
        <v>672</v>
      </c>
      <c r="D78" s="87" t="s">
        <v>1770</v>
      </c>
      <c r="E78" s="87" t="s">
        <v>1777</v>
      </c>
      <c r="F78" s="189" t="s">
        <v>1857</v>
      </c>
      <c r="G78" s="200" t="s">
        <v>1347</v>
      </c>
      <c r="H78" s="23">
        <v>1965</v>
      </c>
      <c r="I78" s="23">
        <v>114.6</v>
      </c>
      <c r="J78" s="27" t="s">
        <v>1722</v>
      </c>
      <c r="K78" s="114">
        <v>482239.94</v>
      </c>
      <c r="L78" s="114">
        <v>256551.67999999999</v>
      </c>
      <c r="M78" s="114"/>
      <c r="N78" s="114"/>
      <c r="O78" s="62"/>
      <c r="P78" s="169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</row>
    <row r="79" spans="1:38" s="16" customFormat="1" ht="31.5" customHeight="1" x14ac:dyDescent="0.25">
      <c r="A79" s="33">
        <v>78</v>
      </c>
      <c r="B79" s="87" t="s">
        <v>1485</v>
      </c>
      <c r="C79" s="87" t="s">
        <v>672</v>
      </c>
      <c r="D79" s="87" t="s">
        <v>1770</v>
      </c>
      <c r="E79" s="87" t="s">
        <v>1777</v>
      </c>
      <c r="F79" s="189" t="s">
        <v>1857</v>
      </c>
      <c r="G79" s="200" t="s">
        <v>268</v>
      </c>
      <c r="H79" s="23">
        <v>1965</v>
      </c>
      <c r="I79" s="23">
        <v>104.7</v>
      </c>
      <c r="J79" s="27" t="s">
        <v>1723</v>
      </c>
      <c r="K79" s="114">
        <v>318390.08</v>
      </c>
      <c r="L79" s="114">
        <v>169383.54</v>
      </c>
      <c r="M79" s="114"/>
      <c r="N79" s="114"/>
      <c r="O79" s="62"/>
      <c r="P79" s="169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</row>
    <row r="80" spans="1:38" s="16" customFormat="1" ht="31.5" customHeight="1" x14ac:dyDescent="0.25">
      <c r="A80" s="33">
        <v>79</v>
      </c>
      <c r="B80" s="87" t="s">
        <v>674</v>
      </c>
      <c r="C80" s="87" t="s">
        <v>675</v>
      </c>
      <c r="D80" s="87" t="s">
        <v>1770</v>
      </c>
      <c r="E80" s="87" t="s">
        <v>1827</v>
      </c>
      <c r="F80" s="189" t="s">
        <v>1755</v>
      </c>
      <c r="G80" s="200" t="s">
        <v>676</v>
      </c>
      <c r="H80" s="23">
        <v>1985</v>
      </c>
      <c r="I80" s="23">
        <v>388.3</v>
      </c>
      <c r="J80" s="27" t="s">
        <v>1724</v>
      </c>
      <c r="K80" s="114">
        <v>3714164.36</v>
      </c>
      <c r="L80" s="114">
        <v>2864363.56</v>
      </c>
      <c r="M80" s="114"/>
      <c r="N80" s="114"/>
      <c r="O80" s="62"/>
      <c r="P80" s="169" t="s">
        <v>652</v>
      </c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</row>
    <row r="81" spans="1:38" s="16" customFormat="1" ht="31.5" customHeight="1" x14ac:dyDescent="0.25">
      <c r="A81" s="33">
        <v>80</v>
      </c>
      <c r="B81" s="87" t="s">
        <v>1481</v>
      </c>
      <c r="C81" s="87" t="s">
        <v>675</v>
      </c>
      <c r="D81" s="87" t="s">
        <v>1770</v>
      </c>
      <c r="E81" s="87" t="s">
        <v>1827</v>
      </c>
      <c r="F81" s="189" t="s">
        <v>1755</v>
      </c>
      <c r="G81" s="200" t="s">
        <v>2030</v>
      </c>
      <c r="H81" s="23">
        <v>1985</v>
      </c>
      <c r="I81" s="23">
        <v>131.69999999999999</v>
      </c>
      <c r="J81" s="27"/>
      <c r="K81" s="127"/>
      <c r="L81" s="127"/>
      <c r="M81" s="114">
        <v>1390094.6</v>
      </c>
      <c r="N81" s="114">
        <v>1223756.3999999999</v>
      </c>
      <c r="O81" s="62"/>
      <c r="P81" s="170" t="s">
        <v>652</v>
      </c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</row>
    <row r="82" spans="1:38" s="16" customFormat="1" ht="31.5" customHeight="1" x14ac:dyDescent="0.25">
      <c r="A82" s="33">
        <v>81</v>
      </c>
      <c r="B82" s="87" t="s">
        <v>1483</v>
      </c>
      <c r="C82" s="87" t="s">
        <v>675</v>
      </c>
      <c r="D82" s="87" t="s">
        <v>1770</v>
      </c>
      <c r="E82" s="87" t="s">
        <v>1827</v>
      </c>
      <c r="F82" s="189" t="s">
        <v>1755</v>
      </c>
      <c r="G82" s="200" t="s">
        <v>2031</v>
      </c>
      <c r="H82" s="23">
        <v>1985</v>
      </c>
      <c r="I82" s="23">
        <v>103.8</v>
      </c>
      <c r="J82" s="27"/>
      <c r="K82" s="127"/>
      <c r="L82" s="127"/>
      <c r="M82" s="114">
        <v>1094778.6000000001</v>
      </c>
      <c r="N82" s="114">
        <v>964509.6</v>
      </c>
      <c r="O82" s="62"/>
      <c r="P82" s="170" t="s">
        <v>652</v>
      </c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</row>
    <row r="83" spans="1:38" s="16" customFormat="1" ht="31.5" customHeight="1" x14ac:dyDescent="0.25">
      <c r="A83" s="33">
        <v>82</v>
      </c>
      <c r="B83" s="87" t="s">
        <v>374</v>
      </c>
      <c r="C83" s="87" t="s">
        <v>675</v>
      </c>
      <c r="D83" s="87" t="s">
        <v>1770</v>
      </c>
      <c r="E83" s="87" t="s">
        <v>1827</v>
      </c>
      <c r="F83" s="189" t="s">
        <v>1755</v>
      </c>
      <c r="G83" s="200" t="s">
        <v>2032</v>
      </c>
      <c r="H83" s="23">
        <v>1985</v>
      </c>
      <c r="I83" s="23">
        <v>13.5</v>
      </c>
      <c r="J83" s="27"/>
      <c r="K83" s="127"/>
      <c r="L83" s="127"/>
      <c r="M83" s="114">
        <v>142749</v>
      </c>
      <c r="N83" s="114">
        <v>125442</v>
      </c>
      <c r="O83" s="62"/>
      <c r="P83" s="170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</row>
    <row r="84" spans="1:38" s="16" customFormat="1" ht="31.5" customHeight="1" x14ac:dyDescent="0.25">
      <c r="A84" s="33">
        <v>83</v>
      </c>
      <c r="B84" s="87" t="s">
        <v>1485</v>
      </c>
      <c r="C84" s="87" t="s">
        <v>675</v>
      </c>
      <c r="D84" s="87" t="s">
        <v>1770</v>
      </c>
      <c r="E84" s="87" t="s">
        <v>1827</v>
      </c>
      <c r="F84" s="189" t="s">
        <v>1755</v>
      </c>
      <c r="G84" s="200" t="s">
        <v>2033</v>
      </c>
      <c r="H84" s="23">
        <v>1985</v>
      </c>
      <c r="I84" s="23">
        <v>33.299999999999997</v>
      </c>
      <c r="J84" s="27"/>
      <c r="K84" s="127"/>
      <c r="L84" s="127"/>
      <c r="M84" s="114">
        <v>351215.1</v>
      </c>
      <c r="N84" s="114">
        <v>309432.59999999998</v>
      </c>
      <c r="O84" s="62"/>
      <c r="P84" s="170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</row>
    <row r="85" spans="1:38" s="16" customFormat="1" ht="31.5" customHeight="1" x14ac:dyDescent="0.25">
      <c r="A85" s="33">
        <v>84</v>
      </c>
      <c r="B85" s="87" t="s">
        <v>1485</v>
      </c>
      <c r="C85" s="87" t="s">
        <v>675</v>
      </c>
      <c r="D85" s="87" t="s">
        <v>1770</v>
      </c>
      <c r="E85" s="87" t="s">
        <v>1827</v>
      </c>
      <c r="F85" s="189" t="s">
        <v>1755</v>
      </c>
      <c r="G85" s="200" t="s">
        <v>2034</v>
      </c>
      <c r="H85" s="23">
        <v>1985</v>
      </c>
      <c r="I85" s="23">
        <v>75.3</v>
      </c>
      <c r="J85" s="27"/>
      <c r="K85" s="127"/>
      <c r="L85" s="127"/>
      <c r="M85" s="114">
        <v>794189.1</v>
      </c>
      <c r="N85" s="114">
        <v>699687.6</v>
      </c>
      <c r="O85" s="62"/>
      <c r="P85" s="170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</row>
    <row r="86" spans="1:38" s="16" customFormat="1" ht="28.5" customHeight="1" x14ac:dyDescent="0.25">
      <c r="A86" s="33">
        <v>85</v>
      </c>
      <c r="B86" s="87" t="s">
        <v>1481</v>
      </c>
      <c r="C86" s="87" t="s">
        <v>1458</v>
      </c>
      <c r="D86" s="87" t="s">
        <v>1770</v>
      </c>
      <c r="E86" s="87" t="s">
        <v>1778</v>
      </c>
      <c r="F86" s="189"/>
      <c r="G86" s="200" t="s">
        <v>1452</v>
      </c>
      <c r="H86" s="23">
        <v>1953</v>
      </c>
      <c r="I86" s="23">
        <v>60</v>
      </c>
      <c r="J86" s="26"/>
      <c r="K86" s="127"/>
      <c r="L86" s="127"/>
      <c r="M86" s="67">
        <v>68000</v>
      </c>
      <c r="N86" s="67">
        <v>22000</v>
      </c>
      <c r="O86" s="25" t="s">
        <v>1337</v>
      </c>
      <c r="P86" s="169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</row>
    <row r="87" spans="1:38" s="16" customFormat="1" ht="31.5" customHeight="1" x14ac:dyDescent="0.25">
      <c r="A87" s="33">
        <v>86</v>
      </c>
      <c r="B87" s="87" t="s">
        <v>1483</v>
      </c>
      <c r="C87" s="87" t="s">
        <v>1458</v>
      </c>
      <c r="D87" s="87" t="s">
        <v>1770</v>
      </c>
      <c r="E87" s="87" t="s">
        <v>1778</v>
      </c>
      <c r="F87" s="189"/>
      <c r="G87" s="200" t="s">
        <v>1455</v>
      </c>
      <c r="H87" s="23">
        <v>1953</v>
      </c>
      <c r="I87" s="23">
        <v>125</v>
      </c>
      <c r="J87" s="26"/>
      <c r="K87" s="127"/>
      <c r="L87" s="127"/>
      <c r="M87" s="67">
        <v>95000</v>
      </c>
      <c r="N87" s="67">
        <v>39000</v>
      </c>
      <c r="O87" s="25" t="s">
        <v>1337</v>
      </c>
      <c r="P87" s="169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</row>
    <row r="88" spans="1:38" s="16" customFormat="1" ht="31.5" customHeight="1" x14ac:dyDescent="0.25">
      <c r="A88" s="33">
        <v>87</v>
      </c>
      <c r="B88" s="87" t="s">
        <v>374</v>
      </c>
      <c r="C88" s="87" t="s">
        <v>1458</v>
      </c>
      <c r="D88" s="87" t="s">
        <v>1770</v>
      </c>
      <c r="E88" s="87" t="s">
        <v>1778</v>
      </c>
      <c r="F88" s="189"/>
      <c r="G88" s="200" t="s">
        <v>1279</v>
      </c>
      <c r="H88" s="23">
        <v>1953</v>
      </c>
      <c r="I88" s="23">
        <v>75</v>
      </c>
      <c r="J88" s="26"/>
      <c r="K88" s="127"/>
      <c r="L88" s="127"/>
      <c r="M88" s="67">
        <v>72000</v>
      </c>
      <c r="N88" s="67">
        <v>27000</v>
      </c>
      <c r="O88" s="25" t="s">
        <v>1337</v>
      </c>
      <c r="P88" s="169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</row>
    <row r="89" spans="1:38" s="16" customFormat="1" ht="31.5" customHeight="1" x14ac:dyDescent="0.25">
      <c r="A89" s="33">
        <v>88</v>
      </c>
      <c r="B89" s="87" t="s">
        <v>1481</v>
      </c>
      <c r="C89" s="87" t="s">
        <v>537</v>
      </c>
      <c r="D89" s="87" t="s">
        <v>1770</v>
      </c>
      <c r="E89" s="87" t="s">
        <v>1778</v>
      </c>
      <c r="F89" s="189" t="s">
        <v>1809</v>
      </c>
      <c r="G89" s="200" t="s">
        <v>1160</v>
      </c>
      <c r="H89" s="23">
        <v>1980</v>
      </c>
      <c r="I89" s="63">
        <v>167.6</v>
      </c>
      <c r="J89" s="27" t="s">
        <v>538</v>
      </c>
      <c r="K89" s="127"/>
      <c r="L89" s="127"/>
      <c r="M89" s="113">
        <v>719812.8</v>
      </c>
      <c r="N89" s="113">
        <v>274211.8</v>
      </c>
      <c r="O89" s="25"/>
      <c r="P89" s="169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</row>
    <row r="90" spans="1:38" s="16" customFormat="1" ht="31.5" customHeight="1" x14ac:dyDescent="0.25">
      <c r="A90" s="33">
        <v>89</v>
      </c>
      <c r="B90" s="87" t="s">
        <v>1483</v>
      </c>
      <c r="C90" s="87" t="s">
        <v>537</v>
      </c>
      <c r="D90" s="87" t="s">
        <v>1770</v>
      </c>
      <c r="E90" s="87" t="s">
        <v>1778</v>
      </c>
      <c r="F90" s="189" t="s">
        <v>1809</v>
      </c>
      <c r="G90" s="200" t="s">
        <v>1169</v>
      </c>
      <c r="H90" s="23">
        <v>1980</v>
      </c>
      <c r="I90" s="23">
        <v>108.9</v>
      </c>
      <c r="J90" s="27" t="s">
        <v>1564</v>
      </c>
      <c r="K90" s="113">
        <v>467706.52</v>
      </c>
      <c r="L90" s="113">
        <v>403251.88</v>
      </c>
      <c r="M90" s="113"/>
      <c r="N90" s="113"/>
      <c r="O90" s="83" t="s">
        <v>539</v>
      </c>
      <c r="P90" s="170" t="s">
        <v>540</v>
      </c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</row>
    <row r="91" spans="1:38" s="16" customFormat="1" ht="31.5" customHeight="1" x14ac:dyDescent="0.25">
      <c r="A91" s="33">
        <v>90</v>
      </c>
      <c r="B91" s="87" t="s">
        <v>374</v>
      </c>
      <c r="C91" s="87" t="s">
        <v>537</v>
      </c>
      <c r="D91" s="87" t="s">
        <v>1770</v>
      </c>
      <c r="E91" s="87" t="s">
        <v>1778</v>
      </c>
      <c r="F91" s="189" t="s">
        <v>1809</v>
      </c>
      <c r="G91" s="200" t="s">
        <v>302</v>
      </c>
      <c r="H91" s="23">
        <v>1980</v>
      </c>
      <c r="I91" s="23">
        <v>223.6</v>
      </c>
      <c r="J91" s="164" t="s">
        <v>541</v>
      </c>
      <c r="K91" s="127"/>
      <c r="L91" s="127"/>
      <c r="M91" s="113">
        <v>960323.04</v>
      </c>
      <c r="N91" s="113">
        <v>365833.88</v>
      </c>
      <c r="O91" s="25"/>
      <c r="P91" s="169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</row>
    <row r="92" spans="1:38" s="16" customFormat="1" ht="31.5" customHeight="1" x14ac:dyDescent="0.25">
      <c r="A92" s="33">
        <v>91</v>
      </c>
      <c r="B92" s="87" t="s">
        <v>374</v>
      </c>
      <c r="C92" s="87" t="s">
        <v>537</v>
      </c>
      <c r="D92" s="87" t="s">
        <v>1770</v>
      </c>
      <c r="E92" s="87" t="s">
        <v>1778</v>
      </c>
      <c r="F92" s="189" t="s">
        <v>1809</v>
      </c>
      <c r="G92" s="200" t="s">
        <v>2052</v>
      </c>
      <c r="H92" s="23">
        <v>1980</v>
      </c>
      <c r="I92" s="23">
        <v>33</v>
      </c>
      <c r="J92" s="26"/>
      <c r="K92" s="127"/>
      <c r="L92" s="127"/>
      <c r="M92" s="113">
        <v>141476.60999999999</v>
      </c>
      <c r="N92" s="113">
        <v>116576.79</v>
      </c>
      <c r="O92" s="25"/>
      <c r="P92" s="170" t="s">
        <v>542</v>
      </c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</row>
    <row r="93" spans="1:38" s="16" customFormat="1" ht="31.5" customHeight="1" x14ac:dyDescent="0.25">
      <c r="A93" s="33">
        <v>92</v>
      </c>
      <c r="B93" s="87" t="s">
        <v>1485</v>
      </c>
      <c r="C93" s="87" t="s">
        <v>537</v>
      </c>
      <c r="D93" s="87" t="s">
        <v>1770</v>
      </c>
      <c r="E93" s="87" t="s">
        <v>1778</v>
      </c>
      <c r="F93" s="189" t="s">
        <v>1809</v>
      </c>
      <c r="G93" s="200" t="s">
        <v>2053</v>
      </c>
      <c r="H93" s="23">
        <v>1980</v>
      </c>
      <c r="I93" s="23">
        <v>11.2</v>
      </c>
      <c r="J93" s="26"/>
      <c r="K93" s="127"/>
      <c r="L93" s="127"/>
      <c r="M93" s="113">
        <v>48016.3</v>
      </c>
      <c r="N93" s="113">
        <v>39565.449999999997</v>
      </c>
      <c r="O93" s="25"/>
      <c r="P93" s="170" t="s">
        <v>542</v>
      </c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</row>
    <row r="94" spans="1:38" s="16" customFormat="1" ht="31.5" customHeight="1" x14ac:dyDescent="0.25">
      <c r="A94" s="33">
        <v>93</v>
      </c>
      <c r="B94" s="87" t="s">
        <v>591</v>
      </c>
      <c r="C94" s="87" t="s">
        <v>537</v>
      </c>
      <c r="D94" s="87" t="s">
        <v>1770</v>
      </c>
      <c r="E94" s="87" t="s">
        <v>1778</v>
      </c>
      <c r="F94" s="189" t="s">
        <v>1809</v>
      </c>
      <c r="G94" s="200" t="s">
        <v>2054</v>
      </c>
      <c r="H94" s="23">
        <v>1980</v>
      </c>
      <c r="I94" s="23">
        <v>28.9</v>
      </c>
      <c r="J94" s="26"/>
      <c r="K94" s="127"/>
      <c r="L94" s="127"/>
      <c r="M94" s="113">
        <v>123899.21</v>
      </c>
      <c r="N94" s="113">
        <v>102093</v>
      </c>
      <c r="O94" s="25"/>
      <c r="P94" s="170" t="s">
        <v>542</v>
      </c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</row>
    <row r="95" spans="1:38" s="16" customFormat="1" ht="31.5" customHeight="1" x14ac:dyDescent="0.25">
      <c r="A95" s="33">
        <v>94</v>
      </c>
      <c r="B95" s="87" t="s">
        <v>381</v>
      </c>
      <c r="C95" s="87" t="s">
        <v>537</v>
      </c>
      <c r="D95" s="87" t="s">
        <v>1770</v>
      </c>
      <c r="E95" s="87" t="s">
        <v>1778</v>
      </c>
      <c r="F95" s="189" t="s">
        <v>1809</v>
      </c>
      <c r="G95" s="200" t="s">
        <v>2055</v>
      </c>
      <c r="H95" s="23">
        <v>1980</v>
      </c>
      <c r="I95" s="23">
        <v>3.9</v>
      </c>
      <c r="J95" s="26"/>
      <c r="K95" s="127"/>
      <c r="L95" s="127"/>
      <c r="M95" s="113">
        <v>16719.96</v>
      </c>
      <c r="N95" s="113">
        <v>13777.25</v>
      </c>
      <c r="O95" s="25"/>
      <c r="P95" s="170" t="s">
        <v>542</v>
      </c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</row>
    <row r="96" spans="1:38" s="16" customFormat="1" ht="31.5" customHeight="1" x14ac:dyDescent="0.25">
      <c r="A96" s="33">
        <v>95</v>
      </c>
      <c r="B96" s="87" t="s">
        <v>1509</v>
      </c>
      <c r="C96" s="87" t="s">
        <v>537</v>
      </c>
      <c r="D96" s="87" t="s">
        <v>1770</v>
      </c>
      <c r="E96" s="87" t="s">
        <v>1778</v>
      </c>
      <c r="F96" s="189" t="s">
        <v>1809</v>
      </c>
      <c r="G96" s="200" t="s">
        <v>2056</v>
      </c>
      <c r="H96" s="23">
        <v>1980</v>
      </c>
      <c r="I96" s="23">
        <v>18.8</v>
      </c>
      <c r="J96" s="26"/>
      <c r="K96" s="127"/>
      <c r="L96" s="127"/>
      <c r="M96" s="113">
        <v>80598.789999999994</v>
      </c>
      <c r="N96" s="113">
        <v>66413.440000000002</v>
      </c>
      <c r="O96" s="25"/>
      <c r="P96" s="170" t="s">
        <v>542</v>
      </c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</row>
    <row r="97" spans="1:38" s="16" customFormat="1" ht="31.5" customHeight="1" x14ac:dyDescent="0.25">
      <c r="A97" s="33">
        <v>96</v>
      </c>
      <c r="B97" s="87" t="s">
        <v>543</v>
      </c>
      <c r="C97" s="87" t="s">
        <v>537</v>
      </c>
      <c r="D97" s="87" t="s">
        <v>1770</v>
      </c>
      <c r="E97" s="87" t="s">
        <v>1778</v>
      </c>
      <c r="F97" s="189" t="s">
        <v>1809</v>
      </c>
      <c r="G97" s="200" t="s">
        <v>2057</v>
      </c>
      <c r="H97" s="23">
        <v>1980</v>
      </c>
      <c r="I97" s="23">
        <v>29.9</v>
      </c>
      <c r="J97" s="26"/>
      <c r="K97" s="127"/>
      <c r="L97" s="127"/>
      <c r="M97" s="113">
        <v>128186.38</v>
      </c>
      <c r="N97" s="113">
        <v>105625.63</v>
      </c>
      <c r="O97" s="25"/>
      <c r="P97" s="170" t="s">
        <v>542</v>
      </c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</row>
    <row r="98" spans="1:38" s="16" customFormat="1" ht="31.5" customHeight="1" x14ac:dyDescent="0.25">
      <c r="A98" s="33">
        <v>97</v>
      </c>
      <c r="B98" s="87" t="s">
        <v>1483</v>
      </c>
      <c r="C98" s="87" t="s">
        <v>544</v>
      </c>
      <c r="D98" s="87" t="s">
        <v>1770</v>
      </c>
      <c r="E98" s="87" t="s">
        <v>1778</v>
      </c>
      <c r="F98" s="189" t="s">
        <v>1749</v>
      </c>
      <c r="G98" s="200" t="s">
        <v>2058</v>
      </c>
      <c r="H98" s="23">
        <v>1973</v>
      </c>
      <c r="I98" s="23">
        <v>160.6</v>
      </c>
      <c r="J98" s="26"/>
      <c r="K98" s="113"/>
      <c r="L98" s="113"/>
      <c r="M98" s="113">
        <v>692292</v>
      </c>
      <c r="N98" s="113">
        <v>692292</v>
      </c>
      <c r="O98" s="25"/>
      <c r="P98" s="170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</row>
    <row r="99" spans="1:38" s="16" customFormat="1" ht="31.5" customHeight="1" x14ac:dyDescent="0.25">
      <c r="A99" s="33">
        <v>98</v>
      </c>
      <c r="B99" s="87" t="s">
        <v>1481</v>
      </c>
      <c r="C99" s="87" t="s">
        <v>544</v>
      </c>
      <c r="D99" s="87" t="s">
        <v>1770</v>
      </c>
      <c r="E99" s="87" t="s">
        <v>1778</v>
      </c>
      <c r="F99" s="189" t="s">
        <v>1749</v>
      </c>
      <c r="G99" s="200" t="s">
        <v>545</v>
      </c>
      <c r="H99" s="23">
        <v>1973</v>
      </c>
      <c r="I99" s="26" t="s">
        <v>546</v>
      </c>
      <c r="J99" s="26"/>
      <c r="K99" s="127"/>
      <c r="L99" s="127"/>
      <c r="M99" s="67">
        <v>973929</v>
      </c>
      <c r="N99" s="67">
        <v>642793</v>
      </c>
      <c r="O99" s="25" t="s">
        <v>547</v>
      </c>
      <c r="P99" s="169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</row>
    <row r="100" spans="1:38" s="16" customFormat="1" ht="31.5" customHeight="1" x14ac:dyDescent="0.25">
      <c r="A100" s="33">
        <v>99</v>
      </c>
      <c r="B100" s="87" t="s">
        <v>674</v>
      </c>
      <c r="C100" s="87" t="s">
        <v>548</v>
      </c>
      <c r="D100" s="87" t="s">
        <v>1770</v>
      </c>
      <c r="E100" s="87" t="s">
        <v>1778</v>
      </c>
      <c r="F100" s="189" t="s">
        <v>1757</v>
      </c>
      <c r="G100" s="200" t="s">
        <v>549</v>
      </c>
      <c r="H100" s="23">
        <v>1951</v>
      </c>
      <c r="I100" s="26" t="s">
        <v>550</v>
      </c>
      <c r="J100" s="26"/>
      <c r="K100" s="127"/>
      <c r="L100" s="127"/>
      <c r="M100" s="67">
        <v>658459.75</v>
      </c>
      <c r="N100" s="67">
        <v>389808.16</v>
      </c>
      <c r="O100" s="25"/>
      <c r="P100" s="169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</row>
    <row r="101" spans="1:38" s="16" customFormat="1" ht="31.5" customHeight="1" x14ac:dyDescent="0.25">
      <c r="A101" s="33">
        <v>100</v>
      </c>
      <c r="B101" s="87" t="s">
        <v>1481</v>
      </c>
      <c r="C101" s="87" t="s">
        <v>551</v>
      </c>
      <c r="D101" s="87" t="s">
        <v>1771</v>
      </c>
      <c r="E101" s="87" t="s">
        <v>1786</v>
      </c>
      <c r="F101" s="189" t="s">
        <v>2074</v>
      </c>
      <c r="G101" s="200" t="s">
        <v>2049</v>
      </c>
      <c r="H101" s="23">
        <v>2005</v>
      </c>
      <c r="I101" s="26">
        <v>137.5</v>
      </c>
      <c r="J101" s="26"/>
      <c r="K101" s="127"/>
      <c r="L101" s="127"/>
      <c r="M101" s="67">
        <v>273025.5</v>
      </c>
      <c r="N101" s="67">
        <v>226612.37</v>
      </c>
      <c r="O101" s="84"/>
      <c r="P101" s="177" t="s">
        <v>542</v>
      </c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</row>
    <row r="102" spans="1:38" s="16" customFormat="1" ht="31.5" customHeight="1" x14ac:dyDescent="0.25">
      <c r="A102" s="33">
        <v>101</v>
      </c>
      <c r="B102" s="87" t="s">
        <v>1483</v>
      </c>
      <c r="C102" s="87" t="s">
        <v>551</v>
      </c>
      <c r="D102" s="87" t="s">
        <v>1771</v>
      </c>
      <c r="E102" s="87" t="s">
        <v>1786</v>
      </c>
      <c r="F102" s="189" t="s">
        <v>2074</v>
      </c>
      <c r="G102" s="200" t="s">
        <v>2050</v>
      </c>
      <c r="H102" s="23">
        <v>2005</v>
      </c>
      <c r="I102" s="26">
        <v>110.7</v>
      </c>
      <c r="J102" s="26"/>
      <c r="K102" s="127"/>
      <c r="L102" s="127"/>
      <c r="M102" s="67">
        <v>219810.34</v>
      </c>
      <c r="N102" s="67">
        <v>182443.56</v>
      </c>
      <c r="O102" s="25"/>
      <c r="P102" s="170" t="s">
        <v>542</v>
      </c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</row>
    <row r="103" spans="1:38" s="16" customFormat="1" ht="31.5" customHeight="1" x14ac:dyDescent="0.25">
      <c r="A103" s="33">
        <v>102</v>
      </c>
      <c r="B103" s="87" t="s">
        <v>1481</v>
      </c>
      <c r="C103" s="87" t="s">
        <v>552</v>
      </c>
      <c r="D103" s="87" t="s">
        <v>1771</v>
      </c>
      <c r="E103" s="87" t="s">
        <v>1786</v>
      </c>
      <c r="F103" s="189" t="s">
        <v>1750</v>
      </c>
      <c r="G103" s="200" t="s">
        <v>2059</v>
      </c>
      <c r="H103" s="23">
        <v>2003</v>
      </c>
      <c r="I103" s="26">
        <v>13</v>
      </c>
      <c r="J103" s="26"/>
      <c r="K103" s="127"/>
      <c r="L103" s="127"/>
      <c r="M103" s="67">
        <v>3702318</v>
      </c>
      <c r="N103" s="67">
        <v>3702318</v>
      </c>
      <c r="O103" s="21"/>
      <c r="P103" s="170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</row>
    <row r="104" spans="1:38" s="16" customFormat="1" ht="31.5" customHeight="1" x14ac:dyDescent="0.25">
      <c r="A104" s="33">
        <v>103</v>
      </c>
      <c r="B104" s="87" t="s">
        <v>1483</v>
      </c>
      <c r="C104" s="87" t="s">
        <v>552</v>
      </c>
      <c r="D104" s="87" t="s">
        <v>1771</v>
      </c>
      <c r="E104" s="87" t="s">
        <v>1786</v>
      </c>
      <c r="F104" s="189" t="s">
        <v>1750</v>
      </c>
      <c r="G104" s="200" t="s">
        <v>2060</v>
      </c>
      <c r="H104" s="23">
        <v>2003</v>
      </c>
      <c r="I104" s="26">
        <v>11.3</v>
      </c>
      <c r="J104" s="26"/>
      <c r="K104" s="127"/>
      <c r="L104" s="127"/>
      <c r="M104" s="67">
        <v>782122.15</v>
      </c>
      <c r="N104" s="67">
        <v>782122.15</v>
      </c>
      <c r="O104" s="21"/>
      <c r="P104" s="170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</row>
    <row r="105" spans="1:38" s="16" customFormat="1" ht="31.5" customHeight="1" x14ac:dyDescent="0.25">
      <c r="A105" s="33">
        <v>104</v>
      </c>
      <c r="B105" s="87" t="s">
        <v>1481</v>
      </c>
      <c r="C105" s="87" t="s">
        <v>644</v>
      </c>
      <c r="D105" s="87" t="s">
        <v>1771</v>
      </c>
      <c r="E105" s="87" t="s">
        <v>1793</v>
      </c>
      <c r="F105" s="189" t="s">
        <v>1750</v>
      </c>
      <c r="G105" s="200" t="s">
        <v>2061</v>
      </c>
      <c r="H105" s="28">
        <v>1983</v>
      </c>
      <c r="I105" s="28">
        <v>207.8</v>
      </c>
      <c r="J105" s="29" t="s">
        <v>1697</v>
      </c>
      <c r="K105" s="67">
        <v>441654.21</v>
      </c>
      <c r="L105" s="67">
        <v>229660.19</v>
      </c>
      <c r="M105" s="67"/>
      <c r="N105" s="67"/>
      <c r="O105" s="18"/>
      <c r="P105" s="170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</row>
    <row r="106" spans="1:38" s="16" customFormat="1" ht="31.5" customHeight="1" x14ac:dyDescent="0.25">
      <c r="A106" s="33">
        <v>105</v>
      </c>
      <c r="B106" s="87" t="s">
        <v>1483</v>
      </c>
      <c r="C106" s="87" t="s">
        <v>644</v>
      </c>
      <c r="D106" s="87" t="s">
        <v>1771</v>
      </c>
      <c r="E106" s="87" t="s">
        <v>1793</v>
      </c>
      <c r="F106" s="189" t="s">
        <v>1750</v>
      </c>
      <c r="G106" s="200" t="s">
        <v>2062</v>
      </c>
      <c r="H106" s="28">
        <v>1983</v>
      </c>
      <c r="I106" s="28">
        <v>231.6</v>
      </c>
      <c r="J106" s="29" t="s">
        <v>1696</v>
      </c>
      <c r="K106" s="67">
        <v>492238.28</v>
      </c>
      <c r="L106" s="67">
        <v>255963.9</v>
      </c>
      <c r="M106" s="67"/>
      <c r="N106" s="67"/>
      <c r="O106" s="18"/>
      <c r="P106" s="170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</row>
    <row r="107" spans="1:38" s="16" customFormat="1" ht="31.5" customHeight="1" x14ac:dyDescent="0.25">
      <c r="A107" s="33">
        <v>106</v>
      </c>
      <c r="B107" s="87" t="s">
        <v>1481</v>
      </c>
      <c r="C107" s="87" t="s">
        <v>553</v>
      </c>
      <c r="D107" s="87" t="s">
        <v>1772</v>
      </c>
      <c r="E107" s="87" t="s">
        <v>1788</v>
      </c>
      <c r="F107" s="189" t="s">
        <v>1815</v>
      </c>
      <c r="G107" s="200" t="s">
        <v>2063</v>
      </c>
      <c r="H107" s="23">
        <v>2005</v>
      </c>
      <c r="I107" s="26">
        <v>8.6</v>
      </c>
      <c r="J107" s="26"/>
      <c r="K107" s="127"/>
      <c r="L107" s="127"/>
      <c r="M107" s="67">
        <v>17267.36</v>
      </c>
      <c r="N107" s="67">
        <v>17267.36</v>
      </c>
      <c r="O107" s="25"/>
      <c r="P107" s="170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</row>
    <row r="108" spans="1:38" s="16" customFormat="1" ht="31.5" customHeight="1" x14ac:dyDescent="0.25">
      <c r="A108" s="33">
        <v>107</v>
      </c>
      <c r="B108" s="87" t="s">
        <v>1483</v>
      </c>
      <c r="C108" s="87" t="s">
        <v>553</v>
      </c>
      <c r="D108" s="87" t="s">
        <v>1772</v>
      </c>
      <c r="E108" s="87" t="s">
        <v>1788</v>
      </c>
      <c r="F108" s="189" t="s">
        <v>1815</v>
      </c>
      <c r="G108" s="200" t="s">
        <v>2064</v>
      </c>
      <c r="H108" s="23">
        <v>2005</v>
      </c>
      <c r="I108" s="26">
        <v>9.6</v>
      </c>
      <c r="J108" s="26"/>
      <c r="K108" s="127"/>
      <c r="L108" s="127"/>
      <c r="M108" s="67">
        <v>19275.2</v>
      </c>
      <c r="N108" s="67">
        <v>19275.2</v>
      </c>
      <c r="O108" s="25"/>
      <c r="P108" s="170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</row>
    <row r="109" spans="1:38" s="16" customFormat="1" ht="31.5" customHeight="1" x14ac:dyDescent="0.25">
      <c r="A109" s="33">
        <v>108</v>
      </c>
      <c r="B109" s="87" t="s">
        <v>374</v>
      </c>
      <c r="C109" s="87" t="s">
        <v>553</v>
      </c>
      <c r="D109" s="87" t="s">
        <v>1772</v>
      </c>
      <c r="E109" s="87" t="s">
        <v>1788</v>
      </c>
      <c r="F109" s="189" t="s">
        <v>1815</v>
      </c>
      <c r="G109" s="200" t="s">
        <v>2065</v>
      </c>
      <c r="H109" s="23">
        <v>2005</v>
      </c>
      <c r="I109" s="26">
        <v>31.2</v>
      </c>
      <c r="J109" s="26"/>
      <c r="K109" s="127"/>
      <c r="L109" s="127"/>
      <c r="M109" s="67">
        <v>62644.39</v>
      </c>
      <c r="N109" s="67">
        <v>62644.39</v>
      </c>
      <c r="O109" s="25"/>
      <c r="P109" s="170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</row>
    <row r="110" spans="1:38" s="16" customFormat="1" ht="31.5" customHeight="1" x14ac:dyDescent="0.25">
      <c r="A110" s="33">
        <v>109</v>
      </c>
      <c r="B110" s="87" t="s">
        <v>1485</v>
      </c>
      <c r="C110" s="87" t="s">
        <v>553</v>
      </c>
      <c r="D110" s="87" t="s">
        <v>1772</v>
      </c>
      <c r="E110" s="87" t="s">
        <v>1788</v>
      </c>
      <c r="F110" s="189" t="s">
        <v>1815</v>
      </c>
      <c r="G110" s="200" t="s">
        <v>2066</v>
      </c>
      <c r="H110" s="23">
        <v>2005</v>
      </c>
      <c r="I110" s="26">
        <v>9.6</v>
      </c>
      <c r="J110" s="26"/>
      <c r="K110" s="127"/>
      <c r="L110" s="127"/>
      <c r="M110" s="67">
        <v>24696.35</v>
      </c>
      <c r="N110" s="67">
        <v>24696.35</v>
      </c>
      <c r="O110" s="25"/>
      <c r="P110" s="170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</row>
    <row r="111" spans="1:38" s="16" customFormat="1" ht="31.5" customHeight="1" x14ac:dyDescent="0.25">
      <c r="A111" s="33">
        <v>110</v>
      </c>
      <c r="B111" s="87" t="s">
        <v>591</v>
      </c>
      <c r="C111" s="87" t="s">
        <v>553</v>
      </c>
      <c r="D111" s="87" t="s">
        <v>1772</v>
      </c>
      <c r="E111" s="87" t="s">
        <v>1788</v>
      </c>
      <c r="F111" s="189" t="s">
        <v>1815</v>
      </c>
      <c r="G111" s="200" t="s">
        <v>2043</v>
      </c>
      <c r="H111" s="23">
        <v>2005</v>
      </c>
      <c r="I111" s="26">
        <v>9.6</v>
      </c>
      <c r="J111" s="26"/>
      <c r="K111" s="127"/>
      <c r="L111" s="127"/>
      <c r="M111" s="67">
        <v>19275.2</v>
      </c>
      <c r="N111" s="67">
        <v>19275.2</v>
      </c>
      <c r="O111" s="25"/>
      <c r="P111" s="170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</row>
    <row r="112" spans="1:38" s="16" customFormat="1" ht="31.5" customHeight="1" x14ac:dyDescent="0.25">
      <c r="A112" s="33">
        <v>111</v>
      </c>
      <c r="B112" s="87" t="s">
        <v>1481</v>
      </c>
      <c r="C112" s="87" t="s">
        <v>554</v>
      </c>
      <c r="D112" s="87" t="s">
        <v>1772</v>
      </c>
      <c r="E112" s="87" t="s">
        <v>1788</v>
      </c>
      <c r="F112" s="189" t="s">
        <v>1754</v>
      </c>
      <c r="G112" s="200" t="s">
        <v>2067</v>
      </c>
      <c r="H112" s="23">
        <v>1980</v>
      </c>
      <c r="I112" s="26">
        <v>133.5</v>
      </c>
      <c r="J112" s="26"/>
      <c r="K112" s="127"/>
      <c r="L112" s="127"/>
      <c r="M112" s="67">
        <v>632740.05000000005</v>
      </c>
      <c r="N112" s="67">
        <v>575492.06000000006</v>
      </c>
      <c r="O112" s="25"/>
      <c r="P112" s="170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</row>
    <row r="113" spans="1:38" s="16" customFormat="1" ht="31.5" customHeight="1" x14ac:dyDescent="0.25">
      <c r="A113" s="33">
        <v>112</v>
      </c>
      <c r="B113" s="87" t="s">
        <v>1481</v>
      </c>
      <c r="C113" s="87" t="s">
        <v>800</v>
      </c>
      <c r="D113" s="87" t="s">
        <v>1772</v>
      </c>
      <c r="E113" s="87" t="s">
        <v>1789</v>
      </c>
      <c r="F113" s="189" t="s">
        <v>1859</v>
      </c>
      <c r="G113" s="200" t="s">
        <v>2068</v>
      </c>
      <c r="H113" s="23">
        <v>1972</v>
      </c>
      <c r="I113" s="26">
        <v>12.25</v>
      </c>
      <c r="J113" s="26"/>
      <c r="K113" s="127"/>
      <c r="L113" s="127"/>
      <c r="M113" s="67">
        <v>9128.0499999999993</v>
      </c>
      <c r="N113" s="67">
        <v>9128.0499999999993</v>
      </c>
      <c r="O113" s="25"/>
      <c r="P113" s="170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</row>
    <row r="114" spans="1:38" s="16" customFormat="1" ht="31.5" customHeight="1" x14ac:dyDescent="0.25">
      <c r="A114" s="33">
        <v>113</v>
      </c>
      <c r="B114" s="87" t="s">
        <v>1481</v>
      </c>
      <c r="C114" s="87" t="s">
        <v>801</v>
      </c>
      <c r="D114" s="87" t="s">
        <v>1773</v>
      </c>
      <c r="E114" s="87" t="s">
        <v>1825</v>
      </c>
      <c r="F114" s="189" t="s">
        <v>1809</v>
      </c>
      <c r="G114" s="200" t="s">
        <v>2069</v>
      </c>
      <c r="H114" s="23">
        <v>2005</v>
      </c>
      <c r="I114" s="26">
        <v>13</v>
      </c>
      <c r="J114" s="26"/>
      <c r="K114" s="127"/>
      <c r="L114" s="127"/>
      <c r="M114" s="67">
        <v>471340.78</v>
      </c>
      <c r="N114" s="67">
        <v>471340.78</v>
      </c>
      <c r="O114" s="21"/>
      <c r="P114" s="170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</row>
    <row r="115" spans="1:38" s="16" customFormat="1" ht="31.5" customHeight="1" x14ac:dyDescent="0.25">
      <c r="A115" s="33">
        <v>114</v>
      </c>
      <c r="B115" s="87" t="s">
        <v>1483</v>
      </c>
      <c r="C115" s="87" t="s">
        <v>801</v>
      </c>
      <c r="D115" s="87" t="s">
        <v>1773</v>
      </c>
      <c r="E115" s="87" t="s">
        <v>1825</v>
      </c>
      <c r="F115" s="189" t="s">
        <v>1809</v>
      </c>
      <c r="G115" s="200" t="s">
        <v>2070</v>
      </c>
      <c r="H115" s="23">
        <v>2005</v>
      </c>
      <c r="I115" s="26">
        <v>8.6</v>
      </c>
      <c r="J115" s="26"/>
      <c r="K115" s="127"/>
      <c r="L115" s="127"/>
      <c r="M115" s="67">
        <v>320765.96999999997</v>
      </c>
      <c r="N115" s="67">
        <v>320765.96999999997</v>
      </c>
      <c r="O115" s="21"/>
      <c r="P115" s="170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</row>
    <row r="116" spans="1:38" s="16" customFormat="1" ht="31.5" customHeight="1" x14ac:dyDescent="0.25">
      <c r="A116" s="33">
        <v>115</v>
      </c>
      <c r="B116" s="87" t="s">
        <v>374</v>
      </c>
      <c r="C116" s="87" t="s">
        <v>801</v>
      </c>
      <c r="D116" s="87" t="s">
        <v>1773</v>
      </c>
      <c r="E116" s="87" t="s">
        <v>1825</v>
      </c>
      <c r="F116" s="189" t="s">
        <v>1809</v>
      </c>
      <c r="G116" s="200" t="s">
        <v>2071</v>
      </c>
      <c r="H116" s="23">
        <v>2005</v>
      </c>
      <c r="I116" s="26">
        <v>27.6</v>
      </c>
      <c r="J116" s="26"/>
      <c r="K116" s="127"/>
      <c r="L116" s="127"/>
      <c r="M116" s="67">
        <v>1182358.29</v>
      </c>
      <c r="N116" s="67">
        <v>1182358.29</v>
      </c>
      <c r="O116" s="21"/>
      <c r="P116" s="170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</row>
    <row r="117" spans="1:38" s="16" customFormat="1" ht="31.5" customHeight="1" x14ac:dyDescent="0.25">
      <c r="A117" s="33">
        <v>116</v>
      </c>
      <c r="B117" s="87" t="s">
        <v>1485</v>
      </c>
      <c r="C117" s="87" t="s">
        <v>801</v>
      </c>
      <c r="D117" s="87" t="s">
        <v>1773</v>
      </c>
      <c r="E117" s="87" t="s">
        <v>1825</v>
      </c>
      <c r="F117" s="189" t="s">
        <v>1809</v>
      </c>
      <c r="G117" s="200" t="s">
        <v>2072</v>
      </c>
      <c r="H117" s="23">
        <v>2005</v>
      </c>
      <c r="I117" s="26">
        <v>18.2</v>
      </c>
      <c r="J117" s="26"/>
      <c r="K117" s="127"/>
      <c r="L117" s="127"/>
      <c r="M117" s="67">
        <v>678830.15</v>
      </c>
      <c r="N117" s="67">
        <v>378596.58</v>
      </c>
      <c r="O117" s="21"/>
      <c r="P117" s="170" t="s">
        <v>542</v>
      </c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</row>
    <row r="118" spans="1:38" s="16" customFormat="1" ht="31.5" customHeight="1" x14ac:dyDescent="0.25">
      <c r="A118" s="33">
        <v>117</v>
      </c>
      <c r="B118" s="87" t="s">
        <v>1481</v>
      </c>
      <c r="C118" s="87" t="s">
        <v>802</v>
      </c>
      <c r="D118" s="87" t="s">
        <v>1773</v>
      </c>
      <c r="E118" s="87" t="s">
        <v>1791</v>
      </c>
      <c r="F118" s="189" t="s">
        <v>1810</v>
      </c>
      <c r="G118" s="200" t="s">
        <v>385</v>
      </c>
      <c r="H118" s="23">
        <v>1972</v>
      </c>
      <c r="I118" s="23">
        <v>26.9</v>
      </c>
      <c r="J118" s="26"/>
      <c r="K118" s="127"/>
      <c r="L118" s="127"/>
      <c r="M118" s="67">
        <v>295600</v>
      </c>
      <c r="N118" s="67">
        <v>0</v>
      </c>
      <c r="O118" s="85"/>
      <c r="P118" s="178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</row>
    <row r="119" spans="1:38" s="16" customFormat="1" ht="31.5" customHeight="1" x14ac:dyDescent="0.25">
      <c r="A119" s="33">
        <v>118</v>
      </c>
      <c r="B119" s="87" t="s">
        <v>1483</v>
      </c>
      <c r="C119" s="87" t="s">
        <v>802</v>
      </c>
      <c r="D119" s="87" t="s">
        <v>1773</v>
      </c>
      <c r="E119" s="87" t="s">
        <v>1791</v>
      </c>
      <c r="F119" s="189" t="s">
        <v>1810</v>
      </c>
      <c r="G119" s="200" t="s">
        <v>388</v>
      </c>
      <c r="H119" s="23">
        <v>1972</v>
      </c>
      <c r="I119" s="23">
        <v>40.1</v>
      </c>
      <c r="J119" s="26"/>
      <c r="K119" s="127"/>
      <c r="L119" s="127"/>
      <c r="M119" s="67">
        <v>295600</v>
      </c>
      <c r="N119" s="67">
        <v>0</v>
      </c>
      <c r="O119" s="21"/>
      <c r="P119" s="174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</row>
    <row r="120" spans="1:38" s="16" customFormat="1" ht="31.5" customHeight="1" x14ac:dyDescent="0.25">
      <c r="A120" s="33">
        <v>119</v>
      </c>
      <c r="B120" s="87" t="s">
        <v>374</v>
      </c>
      <c r="C120" s="87" t="s">
        <v>802</v>
      </c>
      <c r="D120" s="87" t="s">
        <v>1773</v>
      </c>
      <c r="E120" s="87" t="s">
        <v>1791</v>
      </c>
      <c r="F120" s="189" t="s">
        <v>1810</v>
      </c>
      <c r="G120" s="200" t="s">
        <v>803</v>
      </c>
      <c r="H120" s="23">
        <v>1972</v>
      </c>
      <c r="I120" s="23">
        <v>13.2</v>
      </c>
      <c r="J120" s="26"/>
      <c r="K120" s="127"/>
      <c r="L120" s="127"/>
      <c r="M120" s="67">
        <v>12071.39</v>
      </c>
      <c r="N120" s="67">
        <v>12071.39</v>
      </c>
      <c r="O120" s="21"/>
      <c r="P120" s="170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</row>
    <row r="121" spans="1:38" s="16" customFormat="1" ht="31.5" customHeight="1" x14ac:dyDescent="0.25">
      <c r="A121" s="33">
        <v>120</v>
      </c>
      <c r="B121" s="87" t="s">
        <v>1485</v>
      </c>
      <c r="C121" s="87" t="s">
        <v>802</v>
      </c>
      <c r="D121" s="87" t="s">
        <v>1773</v>
      </c>
      <c r="E121" s="87" t="s">
        <v>1791</v>
      </c>
      <c r="F121" s="189" t="s">
        <v>1810</v>
      </c>
      <c r="G121" s="200" t="s">
        <v>804</v>
      </c>
      <c r="H121" s="23">
        <v>1972</v>
      </c>
      <c r="I121" s="23">
        <v>13.2</v>
      </c>
      <c r="J121" s="26"/>
      <c r="K121" s="127"/>
      <c r="L121" s="127"/>
      <c r="M121" s="67">
        <v>12443.96</v>
      </c>
      <c r="N121" s="67">
        <v>12443.96</v>
      </c>
      <c r="O121" s="21"/>
      <c r="P121" s="170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</row>
    <row r="122" spans="1:38" s="16" customFormat="1" ht="31.5" customHeight="1" x14ac:dyDescent="0.25">
      <c r="A122" s="33">
        <v>121</v>
      </c>
      <c r="B122" s="87" t="s">
        <v>591</v>
      </c>
      <c r="C122" s="87" t="s">
        <v>802</v>
      </c>
      <c r="D122" s="87" t="s">
        <v>1773</v>
      </c>
      <c r="E122" s="87" t="s">
        <v>1791</v>
      </c>
      <c r="F122" s="189" t="s">
        <v>1810</v>
      </c>
      <c r="G122" s="200" t="s">
        <v>805</v>
      </c>
      <c r="H122" s="23">
        <v>1972</v>
      </c>
      <c r="I122" s="23">
        <v>39.6</v>
      </c>
      <c r="J122" s="26"/>
      <c r="K122" s="127"/>
      <c r="L122" s="127"/>
      <c r="M122" s="67">
        <v>29507.54</v>
      </c>
      <c r="N122" s="67">
        <v>29507.54</v>
      </c>
      <c r="O122" s="21"/>
      <c r="P122" s="170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</row>
    <row r="123" spans="1:38" s="16" customFormat="1" ht="31.5" customHeight="1" x14ac:dyDescent="0.25">
      <c r="A123" s="33">
        <v>122</v>
      </c>
      <c r="B123" s="87" t="s">
        <v>381</v>
      </c>
      <c r="C123" s="87" t="s">
        <v>802</v>
      </c>
      <c r="D123" s="87" t="s">
        <v>1773</v>
      </c>
      <c r="E123" s="87" t="s">
        <v>1791</v>
      </c>
      <c r="F123" s="189" t="s">
        <v>1810</v>
      </c>
      <c r="G123" s="200" t="s">
        <v>806</v>
      </c>
      <c r="H123" s="23">
        <v>1972</v>
      </c>
      <c r="I123" s="23">
        <v>79.2</v>
      </c>
      <c r="J123" s="26"/>
      <c r="K123" s="127"/>
      <c r="L123" s="127"/>
      <c r="M123" s="67">
        <v>59015.08</v>
      </c>
      <c r="N123" s="67">
        <v>59015.08</v>
      </c>
      <c r="O123" s="21"/>
      <c r="P123" s="170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</row>
    <row r="124" spans="1:38" s="16" customFormat="1" ht="31.5" customHeight="1" x14ac:dyDescent="0.25">
      <c r="A124" s="33">
        <v>123</v>
      </c>
      <c r="B124" s="87" t="s">
        <v>1509</v>
      </c>
      <c r="C124" s="87" t="s">
        <v>802</v>
      </c>
      <c r="D124" s="87" t="s">
        <v>1773</v>
      </c>
      <c r="E124" s="87" t="s">
        <v>1791</v>
      </c>
      <c r="F124" s="189" t="s">
        <v>1810</v>
      </c>
      <c r="G124" s="200" t="s">
        <v>807</v>
      </c>
      <c r="H124" s="23">
        <v>1972</v>
      </c>
      <c r="I124" s="23">
        <v>79.7</v>
      </c>
      <c r="J124" s="26"/>
      <c r="K124" s="127"/>
      <c r="L124" s="127"/>
      <c r="M124" s="67">
        <v>59387.65</v>
      </c>
      <c r="N124" s="67">
        <v>59387.65</v>
      </c>
      <c r="O124" s="21"/>
      <c r="P124" s="170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</row>
    <row r="125" spans="1:38" s="16" customFormat="1" ht="31.5" customHeight="1" x14ac:dyDescent="0.25">
      <c r="A125" s="33">
        <v>124</v>
      </c>
      <c r="B125" s="87" t="s">
        <v>543</v>
      </c>
      <c r="C125" s="87" t="s">
        <v>802</v>
      </c>
      <c r="D125" s="87" t="s">
        <v>1773</v>
      </c>
      <c r="E125" s="87" t="s">
        <v>1791</v>
      </c>
      <c r="F125" s="189" t="s">
        <v>1810</v>
      </c>
      <c r="G125" s="200" t="s">
        <v>808</v>
      </c>
      <c r="H125" s="23">
        <v>1972</v>
      </c>
      <c r="I125" s="23">
        <v>26.4</v>
      </c>
      <c r="J125" s="26"/>
      <c r="K125" s="127"/>
      <c r="L125" s="127"/>
      <c r="M125" s="67">
        <v>19671.689999999999</v>
      </c>
      <c r="N125" s="67">
        <v>19671.689999999999</v>
      </c>
      <c r="O125" s="21"/>
      <c r="P125" s="170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</row>
    <row r="126" spans="1:38" s="16" customFormat="1" ht="31.5" customHeight="1" x14ac:dyDescent="0.25">
      <c r="A126" s="33">
        <v>125</v>
      </c>
      <c r="B126" s="87" t="s">
        <v>1481</v>
      </c>
      <c r="C126" s="87" t="s">
        <v>809</v>
      </c>
      <c r="D126" s="87" t="s">
        <v>1774</v>
      </c>
      <c r="E126" s="87" t="s">
        <v>1776</v>
      </c>
      <c r="F126" s="189" t="s">
        <v>1744</v>
      </c>
      <c r="G126" s="200" t="s">
        <v>1477</v>
      </c>
      <c r="H126" s="23">
        <v>2005</v>
      </c>
      <c r="I126" s="23">
        <v>21.2</v>
      </c>
      <c r="J126" s="26"/>
      <c r="K126" s="127"/>
      <c r="L126" s="127"/>
      <c r="M126" s="67">
        <v>27040</v>
      </c>
      <c r="N126" s="67">
        <v>27040</v>
      </c>
      <c r="O126" s="21"/>
      <c r="P126" s="169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</row>
    <row r="127" spans="1:38" s="16" customFormat="1" ht="31.5" customHeight="1" x14ac:dyDescent="0.25">
      <c r="A127" s="33">
        <v>126</v>
      </c>
      <c r="B127" s="87" t="s">
        <v>1483</v>
      </c>
      <c r="C127" s="87" t="s">
        <v>809</v>
      </c>
      <c r="D127" s="87" t="s">
        <v>1774</v>
      </c>
      <c r="E127" s="87" t="s">
        <v>1776</v>
      </c>
      <c r="F127" s="189" t="s">
        <v>1744</v>
      </c>
      <c r="G127" s="200" t="s">
        <v>1478</v>
      </c>
      <c r="H127" s="23">
        <v>2005</v>
      </c>
      <c r="I127" s="23">
        <v>9.5</v>
      </c>
      <c r="J127" s="26"/>
      <c r="K127" s="127"/>
      <c r="L127" s="127"/>
      <c r="M127" s="67">
        <v>11689.38</v>
      </c>
      <c r="N127" s="67">
        <v>11689.38</v>
      </c>
      <c r="O127" s="21"/>
      <c r="P127" s="170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</row>
    <row r="128" spans="1:38" s="16" customFormat="1" ht="31.5" customHeight="1" x14ac:dyDescent="0.25">
      <c r="A128" s="33">
        <v>127</v>
      </c>
      <c r="B128" s="87" t="s">
        <v>374</v>
      </c>
      <c r="C128" s="87" t="s">
        <v>809</v>
      </c>
      <c r="D128" s="87" t="s">
        <v>1774</v>
      </c>
      <c r="E128" s="87" t="s">
        <v>1776</v>
      </c>
      <c r="F128" s="189" t="s">
        <v>1744</v>
      </c>
      <c r="G128" s="200" t="s">
        <v>1479</v>
      </c>
      <c r="H128" s="23">
        <v>2005</v>
      </c>
      <c r="I128" s="23">
        <v>18.899999999999999</v>
      </c>
      <c r="J128" s="26"/>
      <c r="K128" s="127"/>
      <c r="L128" s="127"/>
      <c r="M128" s="67">
        <v>24106</v>
      </c>
      <c r="N128" s="67">
        <v>24106</v>
      </c>
      <c r="O128" s="21"/>
      <c r="P128" s="170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</row>
    <row r="129" spans="1:39" s="16" customFormat="1" ht="31.5" customHeight="1" x14ac:dyDescent="0.25">
      <c r="A129" s="33">
        <v>128</v>
      </c>
      <c r="B129" s="87" t="s">
        <v>1481</v>
      </c>
      <c r="C129" s="87" t="s">
        <v>810</v>
      </c>
      <c r="D129" s="87" t="s">
        <v>1774</v>
      </c>
      <c r="E129" s="87" t="s">
        <v>1776</v>
      </c>
      <c r="F129" s="189" t="s">
        <v>1748</v>
      </c>
      <c r="G129" s="200" t="s">
        <v>811</v>
      </c>
      <c r="H129" s="23">
        <v>1993</v>
      </c>
      <c r="I129" s="23">
        <v>15.7</v>
      </c>
      <c r="J129" s="26"/>
      <c r="K129" s="127"/>
      <c r="L129" s="127"/>
      <c r="M129" s="67">
        <v>0</v>
      </c>
      <c r="N129" s="67">
        <v>0</v>
      </c>
      <c r="O129" s="21"/>
      <c r="P129" s="17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</row>
    <row r="130" spans="1:39" s="16" customFormat="1" ht="31.5" customHeight="1" x14ac:dyDescent="0.25">
      <c r="A130" s="33">
        <v>129</v>
      </c>
      <c r="B130" s="87" t="s">
        <v>1483</v>
      </c>
      <c r="C130" s="87" t="s">
        <v>810</v>
      </c>
      <c r="D130" s="87" t="s">
        <v>1774</v>
      </c>
      <c r="E130" s="87" t="s">
        <v>1776</v>
      </c>
      <c r="F130" s="189" t="s">
        <v>1748</v>
      </c>
      <c r="G130" s="200" t="s">
        <v>812</v>
      </c>
      <c r="H130" s="23">
        <v>1993</v>
      </c>
      <c r="I130" s="23">
        <v>31.4</v>
      </c>
      <c r="J130" s="26"/>
      <c r="K130" s="127"/>
      <c r="L130" s="127"/>
      <c r="M130" s="67">
        <v>1110888.04</v>
      </c>
      <c r="N130" s="67">
        <v>1110888.04</v>
      </c>
      <c r="O130" s="35" t="s">
        <v>813</v>
      </c>
      <c r="P130" s="179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</row>
    <row r="131" spans="1:39" s="16" customFormat="1" ht="31.5" customHeight="1" x14ac:dyDescent="0.25">
      <c r="A131" s="33">
        <v>130</v>
      </c>
      <c r="B131" s="87" t="s">
        <v>374</v>
      </c>
      <c r="C131" s="87" t="s">
        <v>810</v>
      </c>
      <c r="D131" s="87" t="s">
        <v>1774</v>
      </c>
      <c r="E131" s="87" t="s">
        <v>1776</v>
      </c>
      <c r="F131" s="189" t="s">
        <v>1748</v>
      </c>
      <c r="G131" s="200" t="s">
        <v>814</v>
      </c>
      <c r="H131" s="23">
        <v>1993</v>
      </c>
      <c r="I131" s="23">
        <v>31.4</v>
      </c>
      <c r="J131" s="26"/>
      <c r="K131" s="127"/>
      <c r="L131" s="127"/>
      <c r="M131" s="67">
        <v>1110888.04</v>
      </c>
      <c r="N131" s="67">
        <v>1110888.04</v>
      </c>
      <c r="O131" s="35" t="s">
        <v>813</v>
      </c>
      <c r="P131" s="179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</row>
    <row r="132" spans="1:39" s="16" customFormat="1" ht="31.5" customHeight="1" x14ac:dyDescent="0.25">
      <c r="A132" s="33">
        <v>131</v>
      </c>
      <c r="B132" s="87" t="s">
        <v>1485</v>
      </c>
      <c r="C132" s="87" t="s">
        <v>810</v>
      </c>
      <c r="D132" s="87" t="s">
        <v>1774</v>
      </c>
      <c r="E132" s="87" t="s">
        <v>1776</v>
      </c>
      <c r="F132" s="189" t="s">
        <v>1748</v>
      </c>
      <c r="G132" s="200" t="s">
        <v>2065</v>
      </c>
      <c r="H132" s="23">
        <v>1993</v>
      </c>
      <c r="I132" s="23">
        <v>31.4</v>
      </c>
      <c r="J132" s="26"/>
      <c r="K132" s="127"/>
      <c r="L132" s="127"/>
      <c r="M132" s="67">
        <v>1110888.04</v>
      </c>
      <c r="N132" s="67">
        <v>1110888.04</v>
      </c>
      <c r="O132" s="35" t="s">
        <v>813</v>
      </c>
      <c r="P132" s="179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</row>
    <row r="133" spans="1:39" s="16" customFormat="1" ht="31.5" customHeight="1" x14ac:dyDescent="0.25">
      <c r="A133" s="33">
        <v>132</v>
      </c>
      <c r="B133" s="87" t="s">
        <v>1481</v>
      </c>
      <c r="C133" s="87" t="s">
        <v>572</v>
      </c>
      <c r="D133" s="87" t="s">
        <v>1775</v>
      </c>
      <c r="E133" s="87" t="s">
        <v>1794</v>
      </c>
      <c r="F133" s="189" t="s">
        <v>1744</v>
      </c>
      <c r="G133" s="200" t="s">
        <v>2066</v>
      </c>
      <c r="H133" s="23">
        <v>2005</v>
      </c>
      <c r="I133" s="26">
        <v>9.9</v>
      </c>
      <c r="J133" s="26"/>
      <c r="K133" s="127"/>
      <c r="L133" s="127"/>
      <c r="M133" s="67">
        <v>12473.42</v>
      </c>
      <c r="N133" s="67">
        <v>12473.42</v>
      </c>
      <c r="O133" s="25"/>
      <c r="P133" s="18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</row>
    <row r="134" spans="1:39" s="16" customFormat="1" ht="31.5" customHeight="1" x14ac:dyDescent="0.25">
      <c r="A134" s="33">
        <v>133</v>
      </c>
      <c r="B134" s="87" t="s">
        <v>1483</v>
      </c>
      <c r="C134" s="87" t="s">
        <v>572</v>
      </c>
      <c r="D134" s="87" t="s">
        <v>1775</v>
      </c>
      <c r="E134" s="87" t="s">
        <v>1794</v>
      </c>
      <c r="F134" s="189" t="s">
        <v>1744</v>
      </c>
      <c r="G134" s="200" t="s">
        <v>2043</v>
      </c>
      <c r="H134" s="23">
        <v>2005</v>
      </c>
      <c r="I134" s="26">
        <v>9.9</v>
      </c>
      <c r="J134" s="26"/>
      <c r="K134" s="127"/>
      <c r="L134" s="127"/>
      <c r="M134" s="67">
        <v>14111.06</v>
      </c>
      <c r="N134" s="67">
        <v>14111.06</v>
      </c>
      <c r="O134" s="35"/>
      <c r="P134" s="18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</row>
    <row r="135" spans="1:39" s="16" customFormat="1" ht="31.5" customHeight="1" x14ac:dyDescent="0.25">
      <c r="A135" s="138">
        <v>134</v>
      </c>
      <c r="B135" s="132" t="s">
        <v>374</v>
      </c>
      <c r="C135" s="132" t="s">
        <v>572</v>
      </c>
      <c r="D135" s="87" t="s">
        <v>1775</v>
      </c>
      <c r="E135" s="87" t="s">
        <v>1794</v>
      </c>
      <c r="F135" s="194" t="s">
        <v>1744</v>
      </c>
      <c r="G135" s="200" t="s">
        <v>2067</v>
      </c>
      <c r="H135" s="48">
        <v>2005</v>
      </c>
      <c r="I135" s="47">
        <v>26.5</v>
      </c>
      <c r="J135" s="47"/>
      <c r="K135" s="165"/>
      <c r="L135" s="165"/>
      <c r="M135" s="120">
        <v>33388.46</v>
      </c>
      <c r="N135" s="120">
        <v>33388.46</v>
      </c>
      <c r="O135" s="139"/>
      <c r="P135" s="18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</row>
    <row r="136" spans="1:39" s="59" customFormat="1" ht="24" customHeight="1" x14ac:dyDescent="0.3">
      <c r="A136" s="129"/>
      <c r="B136" s="133" t="s">
        <v>1741</v>
      </c>
      <c r="C136" s="131"/>
      <c r="D136" s="131"/>
      <c r="E136" s="131"/>
      <c r="F136" s="201"/>
      <c r="G136" s="129"/>
      <c r="H136" s="140"/>
      <c r="I136" s="130"/>
      <c r="J136" s="134"/>
      <c r="K136" s="135">
        <f t="shared" ref="K136:L136" si="0">SUM(K5:K135)</f>
        <v>49506810.979999997</v>
      </c>
      <c r="L136" s="135">
        <f t="shared" si="0"/>
        <v>38332291.620000012</v>
      </c>
      <c r="M136" s="135">
        <f t="shared" ref="M136:N136" si="1">SUM(M5:M135)</f>
        <v>85175690.620000035</v>
      </c>
      <c r="N136" s="135">
        <f t="shared" si="1"/>
        <v>72362083.150000006</v>
      </c>
      <c r="O136" s="62"/>
      <c r="P136" s="174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180"/>
    </row>
    <row r="137" spans="1:39" ht="31.5" customHeight="1" x14ac:dyDescent="0.2"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</row>
    <row r="138" spans="1:39" ht="31.5" customHeight="1" x14ac:dyDescent="0.2"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</row>
    <row r="139" spans="1:39" ht="31.5" customHeight="1" x14ac:dyDescent="0.2"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</row>
  </sheetData>
  <phoneticPr fontId="2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Нежилые здания, сооружения</vt:lpstr>
      <vt:lpstr>2 Жилые здания</vt:lpstr>
      <vt:lpstr>3 Помещения</vt:lpstr>
    </vt:vector>
  </TitlesOfParts>
  <Company>УФЭИО Администрации Провиденского 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Белей О. Р.</dc:creator>
  <cp:lastModifiedBy>Олеся Сергеевна Волчукова</cp:lastModifiedBy>
  <cp:lastPrinted>2022-02-10T21:58:09Z</cp:lastPrinted>
  <dcterms:created xsi:type="dcterms:W3CDTF">2019-02-11T05:19:53Z</dcterms:created>
  <dcterms:modified xsi:type="dcterms:W3CDTF">2022-03-01T22:51:22Z</dcterms:modified>
</cp:coreProperties>
</file>